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25" windowWidth="12120" windowHeight="3585" tabRatio="886" activeTab="0"/>
  </bookViews>
  <sheets>
    <sheet name="Hinweise" sheetId="1" r:id="rId1"/>
    <sheet name="Daten Gemeinde" sheetId="2" r:id="rId2"/>
    <sheet name="Kosten Heiz + Strom" sheetId="3" r:id="rId3"/>
    <sheet name="Kosten Heiz Strom Kraft Anteil" sheetId="4" r:id="rId4"/>
    <sheet name="Kosten Heiz +Strom je kWh" sheetId="5" r:id="rId5"/>
    <sheet name="Kostenentwicklung %" sheetId="6" r:id="rId6"/>
    <sheet name="Heizung Verbrauch + Kosten" sheetId="7" r:id="rId7"/>
    <sheet name="Heizung Verbrauch" sheetId="8" r:id="rId8"/>
    <sheet name="Heizung Verbrauch %" sheetId="9" r:id="rId9"/>
    <sheet name="Heizung Kosten" sheetId="10" r:id="rId10"/>
    <sheet name="Heizung Verbrauch je m²" sheetId="11" r:id="rId11"/>
    <sheet name="Heizung Kosten je kWh" sheetId="12" r:id="rId12"/>
    <sheet name="Strom Verbrauch + Kosten" sheetId="13" r:id="rId13"/>
    <sheet name="Strom Verbrauch" sheetId="14" r:id="rId14"/>
    <sheet name="Strom Verbrauch %" sheetId="15" r:id="rId15"/>
    <sheet name="Strom Kosten" sheetId="16" r:id="rId16"/>
    <sheet name="Stromkosten je kWh" sheetId="17" r:id="rId17"/>
    <sheet name="Stromerzeugung" sheetId="18" r:id="rId18"/>
  </sheets>
  <definedNames/>
  <calcPr fullCalcOnLoad="1"/>
</workbook>
</file>

<file path=xl/comments2.xml><?xml version="1.0" encoding="utf-8"?>
<comments xmlns="http://schemas.openxmlformats.org/spreadsheetml/2006/main">
  <authors>
    <author>Hofmann</author>
  </authors>
  <commentList>
    <comment ref="A186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231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408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275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319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364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  <comment ref="A477" authorId="0">
      <text>
        <r>
          <rPr>
            <b/>
            <sz val="8"/>
            <rFont val="Tahoma"/>
            <family val="2"/>
          </rPr>
          <t>Hofmann:</t>
        </r>
        <r>
          <rPr>
            <sz val="8"/>
            <rFont val="Tahoma"/>
            <family val="2"/>
          </rPr>
          <t xml:space="preserve">
am einfachsten ist es hier die Fläche aus dem Energieausweis zu verwenden
</t>
        </r>
      </text>
    </comment>
  </commentList>
</comments>
</file>

<file path=xl/sharedStrings.xml><?xml version="1.0" encoding="utf-8"?>
<sst xmlns="http://schemas.openxmlformats.org/spreadsheetml/2006/main" count="342" uniqueCount="222">
  <si>
    <t>Verbrauch an Heizöl in Liter</t>
  </si>
  <si>
    <t>Verbrauch an Fernwärme in kWh</t>
  </si>
  <si>
    <t xml:space="preserve">kWh/l </t>
  </si>
  <si>
    <t>Erdgas</t>
  </si>
  <si>
    <t>kWh/kg</t>
  </si>
  <si>
    <t>kWh/m³</t>
  </si>
  <si>
    <t xml:space="preserve">Heizöl </t>
  </si>
  <si>
    <t>Verbrauch an Pellets in kg</t>
  </si>
  <si>
    <t>Verbrauch an Holzhackschnitzel in kg</t>
  </si>
  <si>
    <t>Pellets</t>
  </si>
  <si>
    <t>Holzhackschnitzel</t>
  </si>
  <si>
    <t>Jahr</t>
  </si>
  <si>
    <t>Herr Hofmann Johannes</t>
  </si>
  <si>
    <t>08161/600-417</t>
  </si>
  <si>
    <t>johannes.hofmann@kreis-fs.de</t>
  </si>
  <si>
    <t>Fläche der Gebäude</t>
  </si>
  <si>
    <t>Stromerzeugung durch Photovoltaikanlage</t>
  </si>
  <si>
    <t>Beheizte Fläche in m²</t>
  </si>
  <si>
    <t>Verbrauch an Brennstoff</t>
  </si>
  <si>
    <t>Stromverbrauch</t>
  </si>
  <si>
    <t>Zusammenfassung Energieverbrauch</t>
  </si>
  <si>
    <t>Kosten Strom</t>
  </si>
  <si>
    <t>Kosten Strom in Cent je kWh</t>
  </si>
  <si>
    <t>Summe Stromerzeugung in kWh</t>
  </si>
  <si>
    <t>Summe aller Liegenschaften Verbrauch an Heizenergie in kWh</t>
  </si>
  <si>
    <t>Summe aller Liegenschaften Stromverbrauch in kWh</t>
  </si>
  <si>
    <t>Summe aller Liegenschaften Kosten für die Heizenergie</t>
  </si>
  <si>
    <t>Summe aller Liegenschaften Kosten für Strom</t>
  </si>
  <si>
    <t>Kosten</t>
  </si>
  <si>
    <t>Veränderung der Gesamtkosten im Vergleich zum Vorjahr</t>
  </si>
  <si>
    <t>Kosten und Verbrauch Strom</t>
  </si>
  <si>
    <t>Stromerzeugung in Photovoltaikanlagen in kWh</t>
  </si>
  <si>
    <t>Veränderung des Gesamtverbrauches im Vergleich zum Vorjahr</t>
  </si>
  <si>
    <t>Veränderung der Gesamterzeugung im Vergleich zum Vorjahr</t>
  </si>
  <si>
    <t>Kosten je kWh Heizung Strom, Durchschnitt der Liegenschaften</t>
  </si>
  <si>
    <t>Durchschnittskosten für Strom in Cent je kWh</t>
  </si>
  <si>
    <t>Durchschnittskosten für Heizenergie in Cent je kWh</t>
  </si>
  <si>
    <t>Kosten je kWh Heizung Strom, Durchschnitt der Liegenschaften, Veränderung bzgl. 2007</t>
  </si>
  <si>
    <t>Veränderung der Durchschnittskosten für Strom je kWh bzgl. 2007</t>
  </si>
  <si>
    <t>Veränderung der Durchschnittskosten für Heizenergie je kWh bzgl. 2007</t>
  </si>
  <si>
    <t>Stromverbrauch absolut der Liegenschaften</t>
  </si>
  <si>
    <t>Stromverbrauch in Prozent der Liegenschaften</t>
  </si>
  <si>
    <t>Gesamtverbrauch Benzin in Liter</t>
  </si>
  <si>
    <t>Gesamtverbrauch Diesel in Liter</t>
  </si>
  <si>
    <t>Gesamtverbrauch Pflanzenöl in Liter</t>
  </si>
  <si>
    <t>Energieinhalt der Kraftstoffe</t>
  </si>
  <si>
    <t>kWh/l</t>
  </si>
  <si>
    <t>Kosten Heizung, Strom, Kraftstoff, Summe der Liegenschaften</t>
  </si>
  <si>
    <t>Kosten für den Kraftstoff Bauhof</t>
  </si>
  <si>
    <t>Verbrauch an Heizenergie absolut</t>
  </si>
  <si>
    <t>Verbrauch an Heizenergie in Prozent</t>
  </si>
  <si>
    <t>Verbrauch an Heizenergie je m²</t>
  </si>
  <si>
    <t>Kosten Heizenergie je Liegenschaft</t>
  </si>
  <si>
    <t>Kosten Heizenergie in Cent je kWh je Liegenschaft</t>
  </si>
  <si>
    <t>Kosten und Verbrauch Heizenergie</t>
  </si>
  <si>
    <t>Verbrauch an Erdgas in m³</t>
  </si>
  <si>
    <t>Summe Kosten Heizung und Strom Bauhof</t>
  </si>
  <si>
    <t>Kläranlage</t>
  </si>
  <si>
    <t>Stromverbrauch Straßenbeleuchtung</t>
  </si>
  <si>
    <t>Straßenbeleuchtung</t>
  </si>
  <si>
    <t>verwendete Energieinhalte der Brennstoffe</t>
  </si>
  <si>
    <t>Verbrauch an Heizenergie in kWh Kläranlage</t>
  </si>
  <si>
    <t>Verbrauch an Heizenergie in kWh/m² Kläranlage</t>
  </si>
  <si>
    <r>
      <t>Kosten</t>
    </r>
    <r>
      <rPr>
        <sz val="10"/>
        <rFont val="Arial"/>
        <family val="2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2"/>
      </rPr>
      <t xml:space="preserve"> in € Kläranlage</t>
    </r>
  </si>
  <si>
    <t>Kosten für die Heizenergie in Cent je kWh Kläranlage</t>
  </si>
  <si>
    <t>Kosten für Strom in Cent je kWh Kläranlage</t>
  </si>
  <si>
    <t>Stromerzeugung in kWh BHKW Kläranlage</t>
  </si>
  <si>
    <t>Stromerzeugung in kWh Photovoltaik Kläranlage</t>
  </si>
  <si>
    <t>Summe Stromerzeugung in kWh Kläranlage</t>
  </si>
  <si>
    <r>
      <t>Verbrauch</t>
    </r>
    <r>
      <rPr>
        <sz val="10"/>
        <rFont val="Arial"/>
        <family val="2"/>
      </rPr>
      <t xml:space="preserve"> an Strom in kWh Straßenbeleuchtung</t>
    </r>
  </si>
  <si>
    <r>
      <t>Kosten</t>
    </r>
    <r>
      <rPr>
        <sz val="10"/>
        <rFont val="Arial"/>
        <family val="2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2"/>
      </rPr>
      <t xml:space="preserve"> in € Straßenbeleuchtung</t>
    </r>
  </si>
  <si>
    <t>Kosten für Strom in Cent je kWh Straßenbeleuchtung</t>
  </si>
  <si>
    <t>falls nicht vorhanden: beheizte Fläche</t>
  </si>
  <si>
    <t>Endenergie von Benzin in kWh/l</t>
  </si>
  <si>
    <t>Endenergie von Diesel in kWh/l</t>
  </si>
  <si>
    <t>Endenergie Erdgas H (Erdgas CNG (kWh/kg)</t>
  </si>
  <si>
    <t>Kosten Heizung, Strom, Kraftstoff, Summe der Liegenschaften, Prozent</t>
  </si>
  <si>
    <t>Anteil der Heizkosten an den gesamten Energiekosten</t>
  </si>
  <si>
    <t>Anteil der Stromkosten an den gesamten Energiekosten</t>
  </si>
  <si>
    <t>Anteil der Kraftstoffkosten an den gesamten Energiekosten</t>
  </si>
  <si>
    <t xml:space="preserve">Gesamtverbrauch Gas in kg </t>
  </si>
  <si>
    <t>Stromerzeugung in kWh Bauhof</t>
  </si>
  <si>
    <t>Verbrauch an Kraftstoff in kWh Bauhof</t>
  </si>
  <si>
    <t>Kosten für den Kraftstoff in € für Bauhof</t>
  </si>
  <si>
    <t>Summe Kosten Heizung und Strom  Kläranlage</t>
  </si>
  <si>
    <t>Durchschnittskosten für Kraftstoff in Cent je kWh</t>
  </si>
  <si>
    <t>Kosten für  Kraftstoff in Cent je kWh Bauhof</t>
  </si>
  <si>
    <r>
      <t xml:space="preserve">nur die gelb markierten Angaben müssen </t>
    </r>
    <r>
      <rPr>
        <b/>
        <sz val="14"/>
        <rFont val="Arial"/>
        <family val="2"/>
      </rPr>
      <t>jährlich</t>
    </r>
    <r>
      <rPr>
        <sz val="14"/>
        <rFont val="Arial"/>
        <family val="2"/>
      </rPr>
      <t xml:space="preserve"> ausgefüllt werden</t>
    </r>
  </si>
  <si>
    <t>Endenergie Pflanzenöl in kWh/l</t>
  </si>
  <si>
    <t>Einwohner</t>
  </si>
  <si>
    <t>Kosten und Verbrauch Strom je Einwohner</t>
  </si>
  <si>
    <t>Summe aller Liegenschaften Stromverbrauch in kWh je Einwohner</t>
  </si>
  <si>
    <t>Summe aller Liegenschaften Kosten für Strom je Einwohner</t>
  </si>
  <si>
    <t>Kosten und Verbrauch Heizenergie je Einwohner</t>
  </si>
  <si>
    <t>Summe aller Liegenschaften Heizenergieverbrauch in kWh je Einwohner</t>
  </si>
  <si>
    <t>Summe aller Liegenschaften Kosten für Heizenergie je Einwohner</t>
  </si>
  <si>
    <t>Summe Kosten aller Liegenschaften Heizung, Strom, Kraftstoff je Einwohner</t>
  </si>
  <si>
    <t>Neues Jahr:</t>
  </si>
  <si>
    <r>
      <t xml:space="preserve">man muss die Spalten nur wieder einblenden (markieren =&gt; rechte Maustaste =&gt; </t>
    </r>
    <r>
      <rPr>
        <b/>
        <sz val="14"/>
        <rFont val="Arial"/>
        <family val="2"/>
      </rPr>
      <t>einblenden)</t>
    </r>
  </si>
  <si>
    <r>
      <t xml:space="preserve">und anschließend die überschüssigen Spalten wieder ausblenden (markieren =&gt; rechte Maustaste =&gt; </t>
    </r>
    <r>
      <rPr>
        <b/>
        <sz val="14"/>
        <rFont val="Arial"/>
        <family val="2"/>
      </rPr>
      <t>ausblenden)</t>
    </r>
  </si>
  <si>
    <r>
      <t xml:space="preserve">die Spalten wurden lediglich </t>
    </r>
    <r>
      <rPr>
        <b/>
        <sz val="14"/>
        <rFont val="Arial"/>
        <family val="2"/>
      </rPr>
      <t>ausgeblendet</t>
    </r>
  </si>
  <si>
    <t>Ab hier Eingabe der Daten</t>
  </si>
  <si>
    <r>
      <t xml:space="preserve">Veränderung der Durchschnittskosten für Kraftstoff je kWh bzgl. </t>
    </r>
    <r>
      <rPr>
        <sz val="10"/>
        <rFont val="Arial"/>
        <family val="2"/>
      </rPr>
      <t>2007</t>
    </r>
  </si>
  <si>
    <r>
      <t xml:space="preserve">Energiedaten der Gemeinde </t>
    </r>
    <r>
      <rPr>
        <b/>
        <sz val="16"/>
        <color indexed="10"/>
        <rFont val="Arial"/>
        <family val="2"/>
      </rPr>
      <t>YX</t>
    </r>
  </si>
  <si>
    <t>Stromverbrauch Liegenschaft 5</t>
  </si>
  <si>
    <t>Bauhof</t>
  </si>
  <si>
    <t>Verbrauch an Heizenergie in kWh Bauhof</t>
  </si>
  <si>
    <t>Verbrauch an Heizenergie in kWh/m² Bauhof</t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</si>
  <si>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rFont val="Arial"/>
        <family val="2"/>
      </rPr>
      <t>Bauhof</t>
    </r>
  </si>
  <si>
    <r>
      <t xml:space="preserve">Kosten für die Heizenergie in Cent je kWh </t>
    </r>
    <r>
      <rPr>
        <sz val="10"/>
        <rFont val="Arial"/>
        <family val="2"/>
      </rPr>
      <t>Bauhof</t>
    </r>
  </si>
  <si>
    <r>
      <t>Verbrauch</t>
    </r>
    <r>
      <rPr>
        <sz val="10"/>
        <rFont val="Arial"/>
        <family val="2"/>
      </rPr>
      <t xml:space="preserve"> an Strom in kWh Bauhof</t>
    </r>
  </si>
  <si>
    <r>
      <t>Kosten</t>
    </r>
    <r>
      <rPr>
        <sz val="10"/>
        <rFont val="Arial"/>
        <family val="2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2"/>
      </rPr>
      <t xml:space="preserve"> in € Bauhof</t>
    </r>
  </si>
  <si>
    <r>
      <t xml:space="preserve">Kosten für Strom in Cent je kWh </t>
    </r>
    <r>
      <rPr>
        <sz val="10"/>
        <rFont val="Arial"/>
        <family val="2"/>
      </rPr>
      <t>Bauhof</t>
    </r>
  </si>
  <si>
    <t>Hinweise zur Datei</t>
  </si>
  <si>
    <t>Die Datei wurde mit Excel erstellt.</t>
  </si>
  <si>
    <t>Sie ist verhältnismäßig einfach aufgebaut und kann professionelle Software nicht ersetzen.</t>
  </si>
  <si>
    <t>die einfachen Fragen kann man sicher telefonisch klären</t>
  </si>
  <si>
    <t>Herr Hofmann übernimmt dann die Anpassung</t>
  </si>
  <si>
    <t>auch ein Besuch vor Ort ist möglich</t>
  </si>
  <si>
    <t>in diesem Fall sollten nach Möglichkeit alle Daten, die man eingeben möchte, bereitliegen</t>
  </si>
  <si>
    <t>Kosteneingabe:</t>
  </si>
  <si>
    <t>alle Kostenangaben sind Bruttokosten</t>
  </si>
  <si>
    <t>Dateneingabe</t>
  </si>
  <si>
    <t>Die Tabellen, die weiter oben stehen, sind die Zusammenfassungen der Liegenschaften</t>
  </si>
  <si>
    <t xml:space="preserve">Hofmann Johannes </t>
  </si>
  <si>
    <t>Landratsamt Freising</t>
  </si>
  <si>
    <r>
      <t xml:space="preserve">Diese Datei fasst die Daten von maximal </t>
    </r>
    <r>
      <rPr>
        <b/>
        <sz val="14"/>
        <rFont val="Arial"/>
        <family val="2"/>
      </rPr>
      <t>7 Liegenschaften</t>
    </r>
    <r>
      <rPr>
        <sz val="14"/>
        <rFont val="Arial"/>
        <family val="2"/>
      </rPr>
      <t xml:space="preserve"> in Tabellen und Graphiken zusammen.</t>
    </r>
  </si>
  <si>
    <r>
      <t xml:space="preserve">Wahrscheinlich muss die Datei an die jeweilige Gemeinde </t>
    </r>
    <r>
      <rPr>
        <b/>
        <sz val="14"/>
        <rFont val="Arial"/>
        <family val="2"/>
      </rPr>
      <t>angepasst</t>
    </r>
    <r>
      <rPr>
        <sz val="14"/>
        <rFont val="Arial"/>
        <family val="2"/>
      </rPr>
      <t xml:space="preserve"> werden,</t>
    </r>
  </si>
  <si>
    <r>
      <t xml:space="preserve">ansonsten besteht die Möglichkeit die </t>
    </r>
    <r>
      <rPr>
        <b/>
        <sz val="14"/>
        <rFont val="Arial"/>
        <family val="2"/>
      </rPr>
      <t xml:space="preserve">ausgefüllte Datei </t>
    </r>
    <r>
      <rPr>
        <sz val="14"/>
        <rFont val="Arial"/>
        <family val="2"/>
      </rPr>
      <t>an Herrn Hofmann zu mailen</t>
    </r>
  </si>
  <si>
    <r>
      <t xml:space="preserve">die </t>
    </r>
    <r>
      <rPr>
        <sz val="14"/>
        <color indexed="10"/>
        <rFont val="Arial"/>
        <family val="2"/>
      </rPr>
      <t>rot markierten</t>
    </r>
    <r>
      <rPr>
        <sz val="14"/>
        <rFont val="Arial"/>
        <family val="2"/>
      </rPr>
      <t xml:space="preserve"> Bezeichnungen müssen </t>
    </r>
    <r>
      <rPr>
        <b/>
        <sz val="14"/>
        <rFont val="Arial"/>
        <family val="2"/>
      </rPr>
      <t>einmalig</t>
    </r>
    <r>
      <rPr>
        <sz val="14"/>
        <rFont val="Arial"/>
        <family val="2"/>
      </rPr>
      <t xml:space="preserve"> ausgefüllt werden</t>
    </r>
  </si>
  <si>
    <t>Die Dateneingabe beginnt erst im bei Zeile 174</t>
  </si>
  <si>
    <t>z.B. wenn weniger oder mehr als 7 Liegenschaften vorhanden sind</t>
  </si>
  <si>
    <t>Summe aller Liegenschaften Kosten für Heizung, Strom, Kraftstoff</t>
  </si>
  <si>
    <t>Am besten wenden Sie sich noch vor der Eingabe der ersten Daten an:</t>
  </si>
  <si>
    <t>am einfachsten die Daten aus dem Energieausweis verwenden</t>
  </si>
  <si>
    <r>
      <t xml:space="preserve">die Formeln und die Graphiken sind bis zum Jahr </t>
    </r>
    <r>
      <rPr>
        <b/>
        <sz val="14"/>
        <rFont val="Arial"/>
        <family val="2"/>
      </rPr>
      <t>2020</t>
    </r>
    <r>
      <rPr>
        <sz val="14"/>
        <rFont val="Arial"/>
        <family val="2"/>
      </rPr>
      <t xml:space="preserve"> bereits vorhanden</t>
    </r>
  </si>
  <si>
    <t>Flüssiggas</t>
  </si>
  <si>
    <t>Kraftstoffverbrauch (freiwillig, keine Pflicht für den Energiebericht laut Klimaschutzbündnis)</t>
  </si>
  <si>
    <t>Verbrauch an Strom ohne Wärmepumpe in kWh Bauhof</t>
  </si>
  <si>
    <t>Kosten für Strom ohne Wärmepumpe in € Bauhof</t>
  </si>
  <si>
    <t>Verbrauch an Strom für Wärmepumpe in kWh Bauhof</t>
  </si>
  <si>
    <t>Kosten für Strom Wärmepumpe in € Bauhof</t>
  </si>
  <si>
    <t>Verbrauch an Strom in kWh Kläranlage ohne Pumpstationen</t>
  </si>
  <si>
    <t>Kosten an Strom in € Kläranlage ohne Pumpstationen</t>
  </si>
  <si>
    <t>Verbrauch an Strom in kWh Pumpstationen</t>
  </si>
  <si>
    <t>Kosten an Strom in € Pumpstationen</t>
  </si>
  <si>
    <r>
      <t>Verbrauch</t>
    </r>
    <r>
      <rPr>
        <sz val="10"/>
        <rFont val="Arial"/>
        <family val="2"/>
      </rPr>
      <t xml:space="preserve"> an Strom in kWh Kläranlage incl. Pumpstationen</t>
    </r>
  </si>
  <si>
    <r>
      <t>Kosten</t>
    </r>
    <r>
      <rPr>
        <sz val="10"/>
        <rFont val="Arial"/>
        <family val="2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2"/>
      </rPr>
      <t xml:space="preserve"> in € Kläranlage incl. Pumpstationen</t>
    </r>
  </si>
  <si>
    <t>Verbrauch an Flüssiggas in Liter</t>
  </si>
  <si>
    <t>Strom für Wärmepumpen und sonstiger Strom</t>
  </si>
  <si>
    <t>Summe aller Liegenschaften Strom für Wärmepumpen in kWh</t>
  </si>
  <si>
    <t>Summe aller Liegenschaften Sonstiger Strom in kwh</t>
  </si>
  <si>
    <t>Rathaus</t>
  </si>
  <si>
    <t>Grundschule</t>
  </si>
  <si>
    <t>Kindergärten 1,2,3</t>
  </si>
  <si>
    <t>Hauptschule</t>
  </si>
  <si>
    <t>Feuerwehrhaus</t>
  </si>
  <si>
    <r>
      <t xml:space="preserve">Verbrauch an Heizenergie in kWh </t>
    </r>
    <r>
      <rPr>
        <b/>
        <sz val="10"/>
        <color indexed="10"/>
        <rFont val="Arial"/>
        <family val="2"/>
      </rPr>
      <t>Rathaus</t>
    </r>
  </si>
  <si>
    <r>
      <t>Verbrauch an Heizenergie in kWh/m²</t>
    </r>
    <r>
      <rPr>
        <b/>
        <sz val="10"/>
        <color indexed="10"/>
        <rFont val="Arial"/>
        <family val="2"/>
      </rPr>
      <t xml:space="preserve"> Rathaus</t>
    </r>
  </si>
  <si>
    <r>
      <t>Kosten</t>
    </r>
    <r>
      <rPr>
        <sz val="10"/>
        <rFont val="Arial"/>
        <family val="2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2"/>
      </rPr>
      <t xml:space="preserve"> in € Rathaus</t>
    </r>
  </si>
  <si>
    <r>
      <t xml:space="preserve">Kosten für die Heizenergie in Cent je kWh </t>
    </r>
    <r>
      <rPr>
        <sz val="10"/>
        <color indexed="10"/>
        <rFont val="Arial"/>
        <family val="2"/>
      </rPr>
      <t>Rathaus</t>
    </r>
  </si>
  <si>
    <r>
      <t xml:space="preserve">Verbrauch an Strom ohne Wärmepumpe in kWh </t>
    </r>
    <r>
      <rPr>
        <sz val="10"/>
        <rFont val="Arial"/>
        <family val="2"/>
      </rPr>
      <t>Rathaus</t>
    </r>
  </si>
  <si>
    <t>Kosten für Strom ohne Wärmepumpe in € Rathaus</t>
  </si>
  <si>
    <r>
      <t>Verbrauch an Strom für Wärmepumpe in kWh</t>
    </r>
    <r>
      <rPr>
        <sz val="10"/>
        <rFont val="Arial"/>
        <family val="2"/>
      </rPr>
      <t xml:space="preserve"> Rathaus</t>
    </r>
  </si>
  <si>
    <r>
      <t xml:space="preserve">Kosten für Strom Wärmepumpe in € </t>
    </r>
    <r>
      <rPr>
        <sz val="10"/>
        <rFont val="Arial"/>
        <family val="2"/>
      </rPr>
      <t>Rathaus</t>
    </r>
  </si>
  <si>
    <r>
      <t>Verbrauch</t>
    </r>
    <r>
      <rPr>
        <sz val="10"/>
        <rFont val="Arial"/>
        <family val="2"/>
      </rPr>
      <t xml:space="preserve"> an Strom in kWh </t>
    </r>
    <r>
      <rPr>
        <sz val="10"/>
        <color indexed="10"/>
        <rFont val="Arial"/>
        <family val="2"/>
      </rPr>
      <t>Rathaus</t>
    </r>
  </si>
  <si>
    <r>
      <t>Kosten</t>
    </r>
    <r>
      <rPr>
        <sz val="10"/>
        <rFont val="Arial"/>
        <family val="2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2"/>
      </rPr>
      <t xml:space="preserve"> in € </t>
    </r>
    <r>
      <rPr>
        <sz val="10"/>
        <color indexed="10"/>
        <rFont val="Arial"/>
        <family val="2"/>
      </rPr>
      <t>Rathaus</t>
    </r>
  </si>
  <si>
    <r>
      <t xml:space="preserve">Kosten für Strom in Cent je kWh </t>
    </r>
    <r>
      <rPr>
        <sz val="10"/>
        <color indexed="10"/>
        <rFont val="Arial"/>
        <family val="2"/>
      </rPr>
      <t>Rathaus</t>
    </r>
  </si>
  <si>
    <r>
      <t xml:space="preserve">Stromerzeugung in kWh </t>
    </r>
    <r>
      <rPr>
        <b/>
        <sz val="10"/>
        <color indexed="10"/>
        <rFont val="Arial"/>
        <family val="2"/>
      </rPr>
      <t>Rathaus</t>
    </r>
  </si>
  <si>
    <r>
      <t xml:space="preserve">Summe Kosten Heizung und Strom </t>
    </r>
    <r>
      <rPr>
        <b/>
        <sz val="10"/>
        <color indexed="10"/>
        <rFont val="Arial"/>
        <family val="2"/>
      </rPr>
      <t>Rathaus</t>
    </r>
  </si>
  <si>
    <t>Verbrauch an Heizenergie in kWh Grundschule</t>
  </si>
  <si>
    <r>
      <t xml:space="preserve">Verbrauch an Heizenergie in kWh/m² </t>
    </r>
    <r>
      <rPr>
        <b/>
        <sz val="10"/>
        <color indexed="10"/>
        <rFont val="Arial"/>
        <family val="2"/>
      </rPr>
      <t>Grundschule</t>
    </r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</si>
  <si>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Grundschule</t>
    </r>
  </si>
  <si>
    <t>Kosten für die Heizenergie in Cent je kWh Grundschule</t>
  </si>
  <si>
    <r>
      <t xml:space="preserve">Verbrauch an Strom ohne Wärmepumpe in kWh </t>
    </r>
    <r>
      <rPr>
        <sz val="10"/>
        <rFont val="Arial"/>
        <family val="2"/>
      </rPr>
      <t>Grundschule</t>
    </r>
  </si>
  <si>
    <r>
      <t xml:space="preserve">Kosten für Strom ohne Wärmepumpe in € </t>
    </r>
    <r>
      <rPr>
        <sz val="10"/>
        <rFont val="Arial"/>
        <family val="2"/>
      </rPr>
      <t>Grundschule</t>
    </r>
  </si>
  <si>
    <r>
      <t>Verbrauch an Strom für Wärmepumpe in kWh</t>
    </r>
    <r>
      <rPr>
        <sz val="10"/>
        <rFont val="Arial"/>
        <family val="2"/>
      </rPr>
      <t xml:space="preserve"> Grundschule</t>
    </r>
  </si>
  <si>
    <r>
      <t xml:space="preserve">Kosten für Strom Wärmepumpe in € </t>
    </r>
    <r>
      <rPr>
        <sz val="10"/>
        <rFont val="Arial"/>
        <family val="2"/>
      </rPr>
      <t>Grundschule</t>
    </r>
  </si>
  <si>
    <r>
      <t>Verbrauch</t>
    </r>
    <r>
      <rPr>
        <sz val="10"/>
        <rFont val="Arial"/>
        <family val="0"/>
      </rPr>
      <t xml:space="preserve"> an Strom in kWh </t>
    </r>
    <r>
      <rPr>
        <sz val="10"/>
        <color indexed="10"/>
        <rFont val="Arial"/>
        <family val="2"/>
      </rPr>
      <t>Grundschule</t>
    </r>
  </si>
  <si>
    <r>
      <t>Kosten</t>
    </r>
    <r>
      <rPr>
        <sz val="10"/>
        <rFont val="Arial"/>
        <family val="0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Grundschule</t>
    </r>
  </si>
  <si>
    <r>
      <t xml:space="preserve">Kosten für Strom in Cent je kWh </t>
    </r>
    <r>
      <rPr>
        <sz val="10"/>
        <color indexed="10"/>
        <rFont val="Arial"/>
        <family val="2"/>
      </rPr>
      <t>Grundschule</t>
    </r>
  </si>
  <si>
    <r>
      <t xml:space="preserve">Stromerzeugung in kWh </t>
    </r>
    <r>
      <rPr>
        <sz val="10"/>
        <color indexed="10"/>
        <rFont val="Arial"/>
        <family val="2"/>
      </rPr>
      <t>Grundschule</t>
    </r>
  </si>
  <si>
    <r>
      <t xml:space="preserve">Summe Kosten Heizung und Strom </t>
    </r>
    <r>
      <rPr>
        <b/>
        <sz val="10"/>
        <color indexed="10"/>
        <rFont val="Arial"/>
        <family val="2"/>
      </rPr>
      <t>Grundschule</t>
    </r>
  </si>
  <si>
    <r>
      <t xml:space="preserve">Verbrauch an Heizenergie in kWh </t>
    </r>
    <r>
      <rPr>
        <b/>
        <sz val="10"/>
        <color indexed="10"/>
        <rFont val="Arial"/>
        <family val="2"/>
      </rPr>
      <t>Hauptschule</t>
    </r>
  </si>
  <si>
    <r>
      <t>Verbrauch an Heizenergie in kWh/m²</t>
    </r>
    <r>
      <rPr>
        <b/>
        <sz val="10"/>
        <color indexed="10"/>
        <rFont val="Arial"/>
        <family val="2"/>
      </rPr>
      <t xml:space="preserve"> Hauptschule</t>
    </r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</si>
  <si>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Hauptschule</t>
    </r>
  </si>
  <si>
    <r>
      <t xml:space="preserve">Kosten für die Heizenergie in Cent je kWh </t>
    </r>
    <r>
      <rPr>
        <sz val="10"/>
        <color indexed="10"/>
        <rFont val="Arial"/>
        <family val="2"/>
      </rPr>
      <t>Hauptschule</t>
    </r>
  </si>
  <si>
    <r>
      <t xml:space="preserve">Verbrauch an Strom ohne Wärmepumpe in kWh </t>
    </r>
    <r>
      <rPr>
        <sz val="10"/>
        <rFont val="Arial"/>
        <family val="2"/>
      </rPr>
      <t>Hauptschule</t>
    </r>
  </si>
  <si>
    <r>
      <t xml:space="preserve">Kosten für Strom ohne Wärmepumpe in € </t>
    </r>
    <r>
      <rPr>
        <sz val="10"/>
        <rFont val="Arial"/>
        <family val="2"/>
      </rPr>
      <t>Hauptschule</t>
    </r>
  </si>
  <si>
    <r>
      <t>Verbrauch an Strom für Wärmepumpe in kWh</t>
    </r>
    <r>
      <rPr>
        <sz val="10"/>
        <rFont val="Arial"/>
        <family val="2"/>
      </rPr>
      <t xml:space="preserve"> Hauptschule</t>
    </r>
  </si>
  <si>
    <r>
      <t xml:space="preserve">Kosten für Strom Wärmepumpe in € </t>
    </r>
    <r>
      <rPr>
        <sz val="10"/>
        <rFont val="Arial"/>
        <family val="2"/>
      </rPr>
      <t>Hauptschule</t>
    </r>
  </si>
  <si>
    <r>
      <t>Verbrauch</t>
    </r>
    <r>
      <rPr>
        <sz val="10"/>
        <rFont val="Arial"/>
        <family val="0"/>
      </rPr>
      <t xml:space="preserve"> an Strom in kWh</t>
    </r>
    <r>
      <rPr>
        <sz val="10"/>
        <color indexed="10"/>
        <rFont val="Arial"/>
        <family val="2"/>
      </rPr>
      <t xml:space="preserve"> Hauptschule</t>
    </r>
  </si>
  <si>
    <r>
      <t>Kosten</t>
    </r>
    <r>
      <rPr>
        <sz val="10"/>
        <rFont val="Arial"/>
        <family val="0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Hauptschule</t>
    </r>
  </si>
  <si>
    <t>Kosten für Strom in Cent je kWhHauptschule</t>
  </si>
  <si>
    <r>
      <t xml:space="preserve">Stromerzeugung in kWh </t>
    </r>
    <r>
      <rPr>
        <b/>
        <sz val="10"/>
        <color indexed="10"/>
        <rFont val="Arial"/>
        <family val="2"/>
      </rPr>
      <t>Hauptschule</t>
    </r>
  </si>
  <si>
    <r>
      <t xml:space="preserve">Summe Kosten Heizung und Strom </t>
    </r>
    <r>
      <rPr>
        <b/>
        <sz val="10"/>
        <color indexed="10"/>
        <rFont val="Arial"/>
        <family val="2"/>
      </rPr>
      <t>Hauptschule</t>
    </r>
  </si>
  <si>
    <r>
      <t xml:space="preserve">Verbrauch an Heizenergie in kWh </t>
    </r>
    <r>
      <rPr>
        <b/>
        <sz val="10"/>
        <color indexed="10"/>
        <rFont val="Arial"/>
        <family val="2"/>
      </rPr>
      <t>Kindergärten</t>
    </r>
  </si>
  <si>
    <r>
      <t xml:space="preserve">Verbrauch an Heizenergie in kWh/m² </t>
    </r>
    <r>
      <rPr>
        <b/>
        <sz val="10"/>
        <color indexed="10"/>
        <rFont val="Arial"/>
        <family val="2"/>
      </rPr>
      <t>Kindergärten</t>
    </r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</si>
  <si>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Kindergärten</t>
    </r>
  </si>
  <si>
    <r>
      <t xml:space="preserve">Kosten für die Heizenergie in Cent je kWh </t>
    </r>
    <r>
      <rPr>
        <sz val="10"/>
        <color indexed="10"/>
        <rFont val="Arial"/>
        <family val="2"/>
      </rPr>
      <t>Kindergärten</t>
    </r>
  </si>
  <si>
    <r>
      <t xml:space="preserve">Verbrauch an Strom ohne Wärmepumpe in kWh </t>
    </r>
    <r>
      <rPr>
        <sz val="10"/>
        <rFont val="Arial"/>
        <family val="2"/>
      </rPr>
      <t>Kindergärten</t>
    </r>
  </si>
  <si>
    <r>
      <t xml:space="preserve">Kosten für Strom ohne Wärmepumpe in € </t>
    </r>
    <r>
      <rPr>
        <sz val="10"/>
        <rFont val="Arial"/>
        <family val="2"/>
      </rPr>
      <t>Kindergärten</t>
    </r>
  </si>
  <si>
    <r>
      <t>Verbrauch an Strom für Wärmepumpe in kWh</t>
    </r>
    <r>
      <rPr>
        <sz val="10"/>
        <rFont val="Arial"/>
        <family val="2"/>
      </rPr>
      <t xml:space="preserve"> Kindergärten</t>
    </r>
  </si>
  <si>
    <r>
      <t xml:space="preserve">Kosten für Strom Wärmepumpe in € </t>
    </r>
    <r>
      <rPr>
        <sz val="10"/>
        <rFont val="Arial"/>
        <family val="2"/>
      </rPr>
      <t>Kindergärten</t>
    </r>
  </si>
  <si>
    <r>
      <t>Verbrauch</t>
    </r>
    <r>
      <rPr>
        <sz val="10"/>
        <rFont val="Arial"/>
        <family val="0"/>
      </rPr>
      <t xml:space="preserve"> an Strom in kWh Kindergärten</t>
    </r>
  </si>
  <si>
    <r>
      <t>Kosten</t>
    </r>
    <r>
      <rPr>
        <sz val="10"/>
        <rFont val="Arial"/>
        <family val="0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Kindergärten</t>
    </r>
  </si>
  <si>
    <r>
      <t xml:space="preserve">Kosten für Strom in Cent je kWh </t>
    </r>
    <r>
      <rPr>
        <sz val="10"/>
        <color indexed="10"/>
        <rFont val="Arial"/>
        <family val="2"/>
      </rPr>
      <t>Kindergärten</t>
    </r>
  </si>
  <si>
    <r>
      <t xml:space="preserve">Stromerzeugung in kWh </t>
    </r>
    <r>
      <rPr>
        <b/>
        <sz val="10"/>
        <color indexed="10"/>
        <rFont val="Arial"/>
        <family val="2"/>
      </rPr>
      <t>Kindergärten</t>
    </r>
  </si>
  <si>
    <r>
      <t xml:space="preserve">Summe Kosten Heizung und Strom </t>
    </r>
    <r>
      <rPr>
        <b/>
        <sz val="10"/>
        <color indexed="10"/>
        <rFont val="Arial"/>
        <family val="2"/>
      </rPr>
      <t>Kindergärten</t>
    </r>
  </si>
  <si>
    <r>
      <t xml:space="preserve">Verbrauch an Heizenergie in kWh </t>
    </r>
    <r>
      <rPr>
        <b/>
        <sz val="10"/>
        <color indexed="10"/>
        <rFont val="Arial"/>
        <family val="2"/>
      </rPr>
      <t>Feuerwehrhaus</t>
    </r>
  </si>
  <si>
    <t>Verbrauch an Heizenergie in kWh/m² Feuerwehrhaus</t>
  </si>
  <si>
    <r>
      <t>Kosten</t>
    </r>
    <r>
      <rPr>
        <sz val="10"/>
        <rFont val="Arial"/>
        <family val="0"/>
      </rPr>
      <t xml:space="preserve"> für die </t>
    </r>
    <r>
      <rPr>
        <b/>
        <sz val="10"/>
        <rFont val="Arial"/>
        <family val="2"/>
      </rPr>
      <t>Heizenergie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Feuerwehrhaus</t>
    </r>
  </si>
  <si>
    <r>
      <t xml:space="preserve">Kosten für die Heizenergie in Cent je kWh </t>
    </r>
    <r>
      <rPr>
        <sz val="10"/>
        <color indexed="10"/>
        <rFont val="Arial"/>
        <family val="2"/>
      </rPr>
      <t>Feuerwehrhaus</t>
    </r>
  </si>
  <si>
    <r>
      <t xml:space="preserve">Verbrauch an Strom ohne Wärmepumpe in kWh </t>
    </r>
    <r>
      <rPr>
        <sz val="10"/>
        <rFont val="Arial"/>
        <family val="2"/>
      </rPr>
      <t>Feuerwehrhaus</t>
    </r>
  </si>
  <si>
    <r>
      <t xml:space="preserve">Kosten für Strom ohne Wärmepumpe in € </t>
    </r>
    <r>
      <rPr>
        <sz val="10"/>
        <rFont val="Arial"/>
        <family val="2"/>
      </rPr>
      <t>Feuerwehrhaus</t>
    </r>
  </si>
  <si>
    <r>
      <t>Verbrauch an Strom für Wärmepumpe in kWh</t>
    </r>
    <r>
      <rPr>
        <sz val="10"/>
        <rFont val="Arial"/>
        <family val="2"/>
      </rPr>
      <t xml:space="preserve"> Feuerwehrhaus</t>
    </r>
  </si>
  <si>
    <r>
      <t xml:space="preserve">Kosten für Strom Wärmepumpe in € </t>
    </r>
    <r>
      <rPr>
        <sz val="10"/>
        <rFont val="Arial"/>
        <family val="2"/>
      </rPr>
      <t>Feuerwehrhaus</t>
    </r>
  </si>
  <si>
    <r>
      <t>Verbrauch</t>
    </r>
    <r>
      <rPr>
        <sz val="10"/>
        <rFont val="Arial"/>
        <family val="0"/>
      </rPr>
      <t xml:space="preserve"> an Strom in kWh </t>
    </r>
    <r>
      <rPr>
        <sz val="10"/>
        <color indexed="10"/>
        <rFont val="Arial"/>
        <family val="2"/>
      </rPr>
      <t>Feuerwehrhaus</t>
    </r>
  </si>
  <si>
    <r>
      <t>Kosten</t>
    </r>
    <r>
      <rPr>
        <sz val="10"/>
        <rFont val="Arial"/>
        <family val="0"/>
      </rPr>
      <t xml:space="preserve"> für </t>
    </r>
    <r>
      <rPr>
        <b/>
        <sz val="10"/>
        <rFont val="Arial"/>
        <family val="2"/>
      </rPr>
      <t>Strom</t>
    </r>
    <r>
      <rPr>
        <sz val="10"/>
        <rFont val="Arial"/>
        <family val="0"/>
      </rPr>
      <t xml:space="preserve"> in € </t>
    </r>
    <r>
      <rPr>
        <sz val="10"/>
        <color indexed="10"/>
        <rFont val="Arial"/>
        <family val="2"/>
      </rPr>
      <t>Feuerwehrhaus</t>
    </r>
  </si>
  <si>
    <r>
      <t xml:space="preserve">Kosten für Strom in Cent je kWh </t>
    </r>
    <r>
      <rPr>
        <sz val="10"/>
        <color indexed="10"/>
        <rFont val="Arial"/>
        <family val="2"/>
      </rPr>
      <t>Feuerwehrhaus</t>
    </r>
  </si>
  <si>
    <r>
      <t xml:space="preserve">Stromerzeugung in kWh </t>
    </r>
    <r>
      <rPr>
        <b/>
        <sz val="10"/>
        <color indexed="10"/>
        <rFont val="Arial"/>
        <family val="2"/>
      </rPr>
      <t>Feuerwehrhaus</t>
    </r>
  </si>
  <si>
    <r>
      <t xml:space="preserve">Summe Kosten Heizung und Strom </t>
    </r>
    <r>
      <rPr>
        <b/>
        <sz val="10"/>
        <color indexed="10"/>
        <rFont val="Arial"/>
        <family val="2"/>
      </rPr>
      <t>Feuerwehrhaus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</si>
</sst>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\ _D_M_-;\-* #,##0.0\ _D_M_-;_-* &quot;-&quot;??\ _D_M_-;_-@_-"/>
    <numFmt numFmtId="179" formatCode="_-* #,##0\ _D_M_-;\-* #,##0\ _D_M_-;_-* &quot;-&quot;??\ _D_M_-;_-@_-"/>
    <numFmt numFmtId="180" formatCode="_-* #,##0.00\ [$€-1]_-;\-* #,##0.00\ [$€-1]_-;_-* &quot;-&quot;??\ [$€-1]_-"/>
    <numFmt numFmtId="181" formatCode="_-* #,##0.0\ [$€-1]_-;\-* #,##0.0\ [$€-1]_-;_-* &quot;-&quot;??\ [$€-1]_-"/>
    <numFmt numFmtId="182" formatCode="_-* #,##0\ [$€-1]_-;\-* #,##0\ [$€-1]_-;_-* &quot;-&quot;??\ [$€-1]_-"/>
    <numFmt numFmtId="183" formatCode="0.00000000"/>
    <numFmt numFmtId="184" formatCode="#,##0.00\ _D_M"/>
    <numFmt numFmtId="185" formatCode="#,##0.00_ ;\-#,##0.00\ "/>
    <numFmt numFmtId="186" formatCode="_-* #,##0.00\ [$€-1]_-;\-* #,##0.00\ [$€-1]_-;_-* &quot;-&quot;??\ [$€-1]_-;_-@_-"/>
    <numFmt numFmtId="187" formatCode="_-* #,##0.000\ [$€-1]_-;\-* #,##0.000\ [$€-1]_-;_-* &quot;-&quot;??\ [$€-1]_-;_-@_-"/>
    <numFmt numFmtId="188" formatCode="_-* #,##0.0000\ [$€-1]_-;\-* #,##0.0000\ [$€-1]_-;_-* &quot;-&quot;??\ [$€-1]_-;_-@_-"/>
    <numFmt numFmtId="189" formatCode="#,##0.0"/>
    <numFmt numFmtId="190" formatCode="#,##0.00\ [$€-1];\-#,##0.00\ [$€-1]"/>
    <numFmt numFmtId="191" formatCode="#,##0.00\ [$€-407];\-#,##0.00\ [$€-407]"/>
    <numFmt numFmtId="192" formatCode="#,##0.00\ [$€-407]"/>
    <numFmt numFmtId="193" formatCode="#,##0.0\ [$€-407]"/>
    <numFmt numFmtId="194" formatCode="#,##0\ [$€-407]"/>
    <numFmt numFmtId="195" formatCode="#,##0.0\ [$€-1];\-#,##0.0\ [$€-1]"/>
    <numFmt numFmtId="196" formatCode="#,##0\ [$€-1];\-#,##0\ [$€-1]"/>
    <numFmt numFmtId="197" formatCode="#,##0.000"/>
    <numFmt numFmtId="198" formatCode="#,##0_ ;\-#,##0\ "/>
    <numFmt numFmtId="199" formatCode="_-* #,##0.0\ [$€-1]_-;\-* #,##0.0\ [$€-1]_-;_-* &quot;-&quot;??\ [$€-1]_-;_-@_-"/>
    <numFmt numFmtId="200" formatCode="_-* #,##0\ [$€-1]_-;\-* #,##0\ [$€-1]_-;_-* &quot;-&quot;??\ [$€-1]_-;_-@_-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_-* #,##0\ [$€-1]_-;\-* #,##0\ [$€-1]_-;_-* &quot;-&quot;\ [$€-1]_-;_-@_-"/>
    <numFmt numFmtId="206" formatCode="#,##0\ _D_M"/>
    <numFmt numFmtId="207" formatCode="_-* #,##0.0\ [$€-1]_-;\-* #,##0.0\ [$€-1]_-;_-* &quot;-&quot;?\ [$€-1]_-;_-@_-"/>
    <numFmt numFmtId="208" formatCode="_-* #,##0.00\ [$€-1]_-;\-* #,##0.00\ [$€-1]_-;_-* &quot;-&quot;?\ [$€-1]_-;_-@_-"/>
    <numFmt numFmtId="209" formatCode="_-* #,##0.000\ [$€-1]_-;\-* #,##0.000\ [$€-1]_-;_-* &quot;-&quot;?\ [$€-1]_-;_-@_-"/>
    <numFmt numFmtId="210" formatCode="#,##0.0_ ;\-#,##0.0\ "/>
    <numFmt numFmtId="211" formatCode="dd/\ mm"/>
    <numFmt numFmtId="212" formatCode="0.0%"/>
    <numFmt numFmtId="213" formatCode="#,##0\ [$€-407];\-#,##0\ [$€-407]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u val="single"/>
      <sz val="14"/>
      <color indexed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b/>
      <sz val="10.5"/>
      <color indexed="8"/>
      <name val="Arial"/>
      <family val="0"/>
    </font>
    <font>
      <sz val="12.85"/>
      <color indexed="8"/>
      <name val="Arial"/>
      <family val="0"/>
    </font>
    <font>
      <sz val="9.5"/>
      <color indexed="8"/>
      <name val="Arial"/>
      <family val="0"/>
    </font>
    <font>
      <b/>
      <sz val="10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7.75"/>
      <color indexed="8"/>
      <name val="Arial"/>
      <family val="0"/>
    </font>
    <font>
      <b/>
      <sz val="16.75"/>
      <color indexed="8"/>
      <name val="Arial"/>
      <family val="0"/>
    </font>
    <font>
      <b/>
      <sz val="12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3" fontId="0" fillId="0" borderId="0">
      <alignment/>
      <protection/>
    </xf>
    <xf numFmtId="0" fontId="63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212" fontId="0" fillId="0" borderId="0" xfId="52" applyNumberFormat="1" applyFont="1" applyAlignment="1">
      <alignment/>
    </xf>
    <xf numFmtId="3" fontId="2" fillId="35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192" fontId="2" fillId="34" borderId="10" xfId="0" applyNumberFormat="1" applyFont="1" applyFill="1" applyBorder="1" applyAlignment="1">
      <alignment/>
    </xf>
    <xf numFmtId="192" fontId="0" fillId="0" borderId="10" xfId="0" applyNumberFormat="1" applyBorder="1" applyAlignment="1">
      <alignment/>
    </xf>
    <xf numFmtId="177" fontId="0" fillId="35" borderId="10" xfId="0" applyNumberFormat="1" applyFill="1" applyBorder="1" applyAlignment="1">
      <alignment/>
    </xf>
    <xf numFmtId="3" fontId="0" fillId="35" borderId="0" xfId="0" applyNumberFormat="1" applyFill="1" applyBorder="1" applyAlignment="1">
      <alignment/>
    </xf>
    <xf numFmtId="0" fontId="11" fillId="0" borderId="0" xfId="0" applyFont="1" applyAlignment="1">
      <alignment/>
    </xf>
    <xf numFmtId="3" fontId="2" fillId="35" borderId="0" xfId="0" applyNumberFormat="1" applyFont="1" applyFill="1" applyBorder="1" applyAlignment="1">
      <alignment horizontal="center"/>
    </xf>
    <xf numFmtId="177" fontId="0" fillId="0" borderId="10" xfId="0" applyNumberFormat="1" applyBorder="1" applyAlignment="1">
      <alignment/>
    </xf>
    <xf numFmtId="0" fontId="0" fillId="36" borderId="0" xfId="0" applyFill="1" applyBorder="1" applyAlignment="1">
      <alignment/>
    </xf>
    <xf numFmtId="192" fontId="2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2" fillId="37" borderId="0" xfId="0" applyFont="1" applyFill="1" applyAlignment="1">
      <alignment/>
    </xf>
    <xf numFmtId="177" fontId="0" fillId="0" borderId="0" xfId="0" applyNumberForma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94" fontId="0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92" fontId="0" fillId="0" borderId="10" xfId="0" applyNumberFormat="1" applyFill="1" applyBorder="1" applyAlignment="1">
      <alignment/>
    </xf>
    <xf numFmtId="192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94" fontId="2" fillId="0" borderId="10" xfId="0" applyNumberFormat="1" applyFont="1" applyFill="1" applyBorder="1" applyAlignment="1">
      <alignment/>
    </xf>
    <xf numFmtId="194" fontId="0" fillId="0" borderId="10" xfId="0" applyNumberFormat="1" applyFont="1" applyBorder="1" applyAlignment="1">
      <alignment/>
    </xf>
    <xf numFmtId="194" fontId="0" fillId="0" borderId="10" xfId="0" applyNumberFormat="1" applyFont="1" applyFill="1" applyBorder="1" applyAlignment="1">
      <alignment/>
    </xf>
    <xf numFmtId="194" fontId="2" fillId="0" borderId="10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2" fillId="0" borderId="0" xfId="0" applyNumberFormat="1" applyFont="1" applyFill="1" applyAlignment="1">
      <alignment/>
    </xf>
    <xf numFmtId="194" fontId="0" fillId="0" borderId="0" xfId="0" applyNumberFormat="1" applyFill="1" applyBorder="1" applyAlignment="1">
      <alignment/>
    </xf>
    <xf numFmtId="0" fontId="4" fillId="38" borderId="0" xfId="0" applyFont="1" applyFill="1" applyAlignment="1">
      <alignment/>
    </xf>
    <xf numFmtId="0" fontId="2" fillId="39" borderId="0" xfId="0" applyFont="1" applyFill="1" applyAlignment="1">
      <alignment/>
    </xf>
    <xf numFmtId="0" fontId="2" fillId="4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212" fontId="0" fillId="0" borderId="0" xfId="52" applyNumberFormat="1" applyFont="1" applyFill="1" applyAlignment="1">
      <alignment/>
    </xf>
    <xf numFmtId="212" fontId="0" fillId="0" borderId="10" xfId="52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52" applyFont="1" applyFill="1" applyAlignment="1">
      <alignment/>
    </xf>
    <xf numFmtId="3" fontId="0" fillId="0" borderId="10" xfId="0" applyNumberFormat="1" applyFont="1" applyFill="1" applyBorder="1" applyAlignment="1">
      <alignment/>
    </xf>
    <xf numFmtId="212" fontId="0" fillId="0" borderId="10" xfId="52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2" fillId="41" borderId="0" xfId="0" applyFont="1" applyFill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171" fontId="0" fillId="0" borderId="0" xfId="49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92" fontId="0" fillId="34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2" fillId="0" borderId="10" xfId="0" applyNumberFormat="1" applyFont="1" applyFill="1" applyBorder="1" applyAlignment="1">
      <alignment/>
    </xf>
    <xf numFmtId="177" fontId="0" fillId="35" borderId="10" xfId="0" applyNumberFormat="1" applyFont="1" applyFill="1" applyBorder="1" applyAlignment="1">
      <alignment/>
    </xf>
    <xf numFmtId="177" fontId="0" fillId="35" borderId="1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40" borderId="0" xfId="0" applyFont="1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194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38" borderId="0" xfId="0" applyFont="1" applyFill="1" applyAlignment="1">
      <alignment/>
    </xf>
    <xf numFmtId="192" fontId="0" fillId="0" borderId="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192" fontId="0" fillId="0" borderId="0" xfId="0" applyNumberFormat="1" applyFill="1" applyBorder="1" applyAlignment="1">
      <alignment/>
    </xf>
    <xf numFmtId="192" fontId="0" fillId="0" borderId="0" xfId="0" applyNumberFormat="1" applyAlignment="1">
      <alignment/>
    </xf>
    <xf numFmtId="192" fontId="16" fillId="0" borderId="10" xfId="0" applyNumberFormat="1" applyFont="1" applyFill="1" applyBorder="1" applyAlignment="1">
      <alignment/>
    </xf>
    <xf numFmtId="192" fontId="0" fillId="0" borderId="10" xfId="52" applyNumberFormat="1" applyFont="1" applyBorder="1" applyAlignment="1">
      <alignment/>
    </xf>
    <xf numFmtId="192" fontId="2" fillId="0" borderId="0" xfId="0" applyNumberFormat="1" applyFont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12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14" fillId="0" borderId="19" xfId="48" applyFont="1" applyBorder="1" applyAlignment="1" applyProtection="1">
      <alignment/>
      <protection/>
    </xf>
    <xf numFmtId="0" fontId="3" fillId="0" borderId="20" xfId="0" applyFont="1" applyBorder="1" applyAlignment="1">
      <alignment/>
    </xf>
    <xf numFmtId="14" fontId="3" fillId="0" borderId="0" xfId="0" applyNumberFormat="1" applyFont="1" applyAlignment="1">
      <alignment/>
    </xf>
    <xf numFmtId="0" fontId="11" fillId="38" borderId="0" xfId="0" applyFont="1" applyFill="1" applyAlignment="1">
      <alignment/>
    </xf>
    <xf numFmtId="3" fontId="0" fillId="0" borderId="0" xfId="63">
      <alignment/>
      <protection/>
    </xf>
    <xf numFmtId="180" fontId="0" fillId="0" borderId="0" xfId="46" applyFont="1" applyAlignment="1">
      <alignment/>
    </xf>
    <xf numFmtId="180" fontId="0" fillId="0" borderId="0" xfId="46" applyFont="1" applyAlignment="1">
      <alignment/>
    </xf>
    <xf numFmtId="3" fontId="0" fillId="0" borderId="0" xfId="63" applyFo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ahl groß ohne Komma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Gesamtkosten aller Liegenschaften für Heizung, Strom, Kraftstoff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785"/>
          <c:w val="0.92925"/>
          <c:h val="0.805"/>
        </c:manualLayout>
      </c:layout>
      <c:lineChart>
        <c:grouping val="standard"/>
        <c:varyColors val="0"/>
        <c:ser>
          <c:idx val="1"/>
          <c:order val="0"/>
          <c:tx>
            <c:strRef>
              <c:f>'Daten Gemeinde'!$A$153</c:f>
              <c:strCache>
                <c:ptCount val="1"/>
                <c:pt idx="0">
                  <c:v>Summe aller Liegenschaften Kosten für Heizung, Strom, Kraftstoff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 Gemeinde'!$B$149:$O$149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Gemeinde'!$B$153:$O$153</c:f>
              <c:numCache>
                <c:ptCount val="6"/>
                <c:pt idx="0">
                  <c:v>123638.28</c:v>
                </c:pt>
                <c:pt idx="1">
                  <c:v>127748.23</c:v>
                </c:pt>
                <c:pt idx="2">
                  <c:v>130970.98999999999</c:v>
                </c:pt>
                <c:pt idx="3">
                  <c:v>140545.1</c:v>
                </c:pt>
                <c:pt idx="4">
                  <c:v>148980.78</c:v>
                </c:pt>
                <c:pt idx="5">
                  <c:v>156063.9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'Daten Gemeinde'!$A$150</c:f>
              <c:strCache>
                <c:ptCount val="1"/>
                <c:pt idx="0">
                  <c:v>Summe aller Liegenschaften Kosten für die Heizenergie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Gemeinde'!$B$149:$O$149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Gemeinde'!$B$150:$O$150</c:f>
              <c:numCache>
                <c:ptCount val="6"/>
                <c:pt idx="0">
                  <c:v>55350</c:v>
                </c:pt>
                <c:pt idx="1">
                  <c:v>58140</c:v>
                </c:pt>
                <c:pt idx="2">
                  <c:v>60050</c:v>
                </c:pt>
                <c:pt idx="3">
                  <c:v>62140</c:v>
                </c:pt>
                <c:pt idx="4">
                  <c:v>63630</c:v>
                </c:pt>
                <c:pt idx="5">
                  <c:v>68650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Gemeinde'!$A$151</c:f>
              <c:strCache>
                <c:ptCount val="1"/>
                <c:pt idx="0">
                  <c:v>Summe aller Liegenschaften Kosten für Strom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Gemeinde'!$B$149:$O$149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Gemeinde'!$B$151:$O$151</c:f>
              <c:numCache>
                <c:ptCount val="6"/>
                <c:pt idx="0">
                  <c:v>62688.28</c:v>
                </c:pt>
                <c:pt idx="1">
                  <c:v>64308.229999999996</c:v>
                </c:pt>
                <c:pt idx="2">
                  <c:v>65020.99</c:v>
                </c:pt>
                <c:pt idx="3">
                  <c:v>72655.1</c:v>
                </c:pt>
                <c:pt idx="4">
                  <c:v>79050.78</c:v>
                </c:pt>
                <c:pt idx="5">
                  <c:v>82113.9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'Daten Gemeinde'!$A$152</c:f>
              <c:strCache>
                <c:ptCount val="1"/>
                <c:pt idx="0">
                  <c:v>Kosten für den Kraftstoff Bauhof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Gemeinde'!$B$149:$O$149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Gemeinde'!$B$152:$O$152</c:f>
              <c:numCache>
                <c:ptCount val="6"/>
                <c:pt idx="0">
                  <c:v>5600</c:v>
                </c:pt>
                <c:pt idx="1">
                  <c:v>5300</c:v>
                </c:pt>
                <c:pt idx="2">
                  <c:v>5900</c:v>
                </c:pt>
                <c:pt idx="3">
                  <c:v>5750</c:v>
                </c:pt>
                <c:pt idx="4">
                  <c:v>6300</c:v>
                </c:pt>
                <c:pt idx="5">
                  <c:v>5300</c:v>
                </c:pt>
              </c:numCache>
            </c:numRef>
          </c:val>
          <c:smooth val="0"/>
        </c:ser>
        <c:marker val="1"/>
        <c:axId val="22501539"/>
        <c:axId val="1187260"/>
      </c:line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260"/>
        <c:crosses val="autoZero"/>
        <c:auto val="1"/>
        <c:lblOffset val="100"/>
        <c:tickLblSkip val="1"/>
        <c:noMultiLvlLbl val="0"/>
      </c:catAx>
      <c:valAx>
        <c:axId val="118726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\ [$€-1]_-;\-* #,##0\ [$€-1]_-;_-* &quot;-&quot;??\ [$€-1]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1539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25"/>
          <c:y val="0.0825"/>
          <c:w val="0.670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Kosten für die Heizenergie in Cent je kWh der einzelnen Liegenschaften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515"/>
          <c:w val="0.9085"/>
          <c:h val="0.8247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Gemeinde'!$A$50</c:f>
              <c:strCache>
                <c:ptCount val="1"/>
                <c:pt idx="0">
                  <c:v>Kosten für die Heizenergie in Cent je kWh Rathaus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Gemeinde'!$B$49:$O$49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Gemeinde'!$B$50:$O$50</c:f>
              <c:numCache>
                <c:ptCount val="6"/>
                <c:pt idx="0">
                  <c:v>8.16326530612245</c:v>
                </c:pt>
                <c:pt idx="1">
                  <c:v>8.201058201058201</c:v>
                </c:pt>
                <c:pt idx="2">
                  <c:v>8.683473389355742</c:v>
                </c:pt>
                <c:pt idx="3">
                  <c:v>8.771929824561404</c:v>
                </c:pt>
                <c:pt idx="4">
                  <c:v>9.235209235209235</c:v>
                </c:pt>
                <c:pt idx="5">
                  <c:v>9.523809523809524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Gemeinde'!$A$51</c:f>
              <c:strCache>
                <c:ptCount val="1"/>
                <c:pt idx="0">
                  <c:v>Kosten für die Heizenergie in Cent je kWh Grundschule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Gemeinde'!$B$49:$O$49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Gemeinde'!$B$51:$O$51</c:f>
              <c:numCache>
                <c:ptCount val="6"/>
                <c:pt idx="0">
                  <c:v>7.804878048780488</c:v>
                </c:pt>
                <c:pt idx="1">
                  <c:v>7.879924953095685</c:v>
                </c:pt>
                <c:pt idx="2">
                  <c:v>8.94308943089431</c:v>
                </c:pt>
                <c:pt idx="3">
                  <c:v>8.130081300813009</c:v>
                </c:pt>
                <c:pt idx="4">
                  <c:v>8.074011774600505</c:v>
                </c:pt>
                <c:pt idx="5">
                  <c:v>9.242618741976893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Gemeinde'!$A$52</c:f>
              <c:strCache>
                <c:ptCount val="1"/>
                <c:pt idx="0">
                  <c:v>Kosten für die Heizenergie in Cent je kWh Hauptschule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Gemeinde'!$B$49:$O$49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Gemeinde'!$B$52:$O$52</c:f>
              <c:numCache>
                <c:ptCount val="6"/>
                <c:pt idx="0">
                  <c:v>3.6363636363636362</c:v>
                </c:pt>
                <c:pt idx="1">
                  <c:v>3.865182436611008</c:v>
                </c:pt>
                <c:pt idx="2">
                  <c:v>3.8027332144979202</c:v>
                </c:pt>
                <c:pt idx="3">
                  <c:v>3.751803751803752</c:v>
                </c:pt>
                <c:pt idx="4">
                  <c:v>4.28527701254974</c:v>
                </c:pt>
                <c:pt idx="5">
                  <c:v>4.265960576640189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Gemeinde'!$A$53</c:f>
              <c:strCache>
                <c:ptCount val="1"/>
                <c:pt idx="0">
                  <c:v>Kosten für die Heizenergie in Cent je kWh Kindergärten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Gemeinde'!$B$49:$O$49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Gemeinde'!$B$53:$O$53</c:f>
              <c:numCache>
                <c:ptCount val="6"/>
                <c:pt idx="0">
                  <c:v>7.73469979696413</c:v>
                </c:pt>
                <c:pt idx="1">
                  <c:v>7.96435005214753</c:v>
                </c:pt>
                <c:pt idx="2">
                  <c:v>8.184240578606776</c:v>
                </c:pt>
                <c:pt idx="3">
                  <c:v>7.354293068578783</c:v>
                </c:pt>
                <c:pt idx="4">
                  <c:v>7.715237594248641</c:v>
                </c:pt>
                <c:pt idx="5">
                  <c:v>8.153859789063192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Gemeinde'!$A$54</c:f>
              <c:strCache>
                <c:ptCount val="1"/>
                <c:pt idx="0">
                  <c:v>Kosten für die Heizenergie in Cent je kWh Feuerwehrhaus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Gemeinde'!$B$49:$O$49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Gemeinde'!$B$54:$O$54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Gemeinde'!$A$55</c:f>
              <c:strCache>
                <c:ptCount val="1"/>
                <c:pt idx="0">
                  <c:v>Kosten für die Heizenergie in Cent je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Gemeinde'!$B$49:$O$49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Gemeinde'!$B$55:$O$55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Gemeinde'!$A$56</c:f>
              <c:strCache>
                <c:ptCount val="1"/>
                <c:pt idx="0">
                  <c:v>Kosten für die Heizenergie in Cent je kWh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Gemeinde'!$B$49:$O$49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Gemeinde'!$B$56:$O$56</c:f>
              <c:numCache>
                <c:ptCount val="6"/>
                <c:pt idx="0">
                  <c:v>10.294117647058824</c:v>
                </c:pt>
                <c:pt idx="1">
                  <c:v>9.818181818181818</c:v>
                </c:pt>
                <c:pt idx="2">
                  <c:v>9.701492537313433</c:v>
                </c:pt>
                <c:pt idx="3">
                  <c:v>9.142857142857142</c:v>
                </c:pt>
                <c:pt idx="4">
                  <c:v>10.238095238095237</c:v>
                </c:pt>
                <c:pt idx="5">
                  <c:v>10</c:v>
                </c:pt>
              </c:numCache>
            </c:numRef>
          </c:val>
          <c:smooth val="0"/>
        </c:ser>
        <c:marker val="1"/>
        <c:axId val="7807495"/>
        <c:axId val="3158592"/>
      </c:lineChart>
      <c:cat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8592"/>
        <c:crosses val="autoZero"/>
        <c:auto val="1"/>
        <c:lblOffset val="100"/>
        <c:tickLblSkip val="1"/>
        <c:noMultiLvlLbl val="0"/>
      </c:catAx>
      <c:valAx>
        <c:axId val="315859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 je kWh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749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15825"/>
          <c:w val="0.599"/>
          <c:h val="0.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Stromverbrauch und 
Stromkosten aller Liegenschaften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15"/>
          <c:w val="0.918"/>
          <c:h val="0.76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'Daten Gemeinde'!$A$120</c:f>
              <c:strCache>
                <c:ptCount val="1"/>
                <c:pt idx="0">
                  <c:v>Summe aller Liegenschaften Stromverbrauch in kWh</c:v>
                </c:pt>
              </c:strCache>
            </c:strRef>
          </c:tx>
          <c:spPr>
            <a:pattFill prst="sphere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Gemeinde'!$B$119:$O$119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Gemeinde'!$B$120:$O$120</c:f>
              <c:numCache>
                <c:ptCount val="6"/>
                <c:pt idx="0">
                  <c:v>331457</c:v>
                </c:pt>
                <c:pt idx="1">
                  <c:v>337902</c:v>
                </c:pt>
                <c:pt idx="2">
                  <c:v>339471</c:v>
                </c:pt>
                <c:pt idx="3">
                  <c:v>337357</c:v>
                </c:pt>
                <c:pt idx="4">
                  <c:v>343436</c:v>
                </c:pt>
                <c:pt idx="5">
                  <c:v>339766</c:v>
                </c:pt>
              </c:numCache>
            </c:numRef>
          </c:val>
        </c:ser>
        <c:axId val="28427329"/>
        <c:axId val="54519370"/>
      </c:barChart>
      <c:lineChart>
        <c:grouping val="standard"/>
        <c:varyColors val="0"/>
        <c:ser>
          <c:idx val="0"/>
          <c:order val="1"/>
          <c:tx>
            <c:strRef>
              <c:f>'Daten Gemeinde'!$A$121</c:f>
              <c:strCache>
                <c:ptCount val="1"/>
                <c:pt idx="0">
                  <c:v>Summe aller Liegenschaften Kosten für Strom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'Daten Gemeinde'!$B$121:$O$121</c:f>
              <c:numCache>
                <c:ptCount val="6"/>
                <c:pt idx="0">
                  <c:v>62688.28</c:v>
                </c:pt>
                <c:pt idx="1">
                  <c:v>64308.229999999996</c:v>
                </c:pt>
                <c:pt idx="2">
                  <c:v>65020.99</c:v>
                </c:pt>
                <c:pt idx="3">
                  <c:v>72655.1</c:v>
                </c:pt>
                <c:pt idx="4">
                  <c:v>79050.78</c:v>
                </c:pt>
                <c:pt idx="5">
                  <c:v>82113.9</c:v>
                </c:pt>
              </c:numCache>
            </c:numRef>
          </c:val>
          <c:smooth val="0"/>
        </c:ser>
        <c:axId val="20912283"/>
        <c:axId val="53992820"/>
      </c:line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\ _D_M_-;\-* #,##0\ _D_M_-;_-* &quot;-&quot;??\ _D_M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7329"/>
        <c:crossesAt val="1"/>
        <c:crossBetween val="between"/>
        <c:dispUnits/>
        <c:majorUnit val="25000"/>
        <c:minorUnit val="1000"/>
      </c:valAx>
      <c:catAx>
        <c:axId val="20912283"/>
        <c:scaling>
          <c:orientation val="minMax"/>
        </c:scaling>
        <c:axPos val="b"/>
        <c:delete val="1"/>
        <c:majorTickMark val="out"/>
        <c:minorTickMark val="none"/>
        <c:tickLblPos val="nextTo"/>
        <c:crossAx val="53992820"/>
        <c:crosses val="autoZero"/>
        <c:auto val="1"/>
        <c:lblOffset val="100"/>
        <c:tickLblSkip val="1"/>
        <c:noMultiLvlLbl val="0"/>
      </c:catAx>
      <c:valAx>
        <c:axId val="53992820"/>
        <c:scaling>
          <c:orientation val="minMax"/>
          <c:max val="1000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12283"/>
        <c:crosses val="max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11975"/>
          <c:w val="0.638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Stromverbrauch der einzelnen Liegenschaften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55"/>
          <c:w val="0.93125"/>
          <c:h val="0.810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Gemeinde'!$A$72</c:f>
              <c:strCache>
                <c:ptCount val="1"/>
                <c:pt idx="0">
                  <c:v>Verbrauch an Strom in kWh Rathaus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Gemeinde'!$B$71:$O$71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Gemeinde'!$B$72:$O$72</c:f>
              <c:numCache>
                <c:ptCount val="6"/>
                <c:pt idx="0">
                  <c:v>6000</c:v>
                </c:pt>
                <c:pt idx="1">
                  <c:v>6100</c:v>
                </c:pt>
                <c:pt idx="2">
                  <c:v>6200</c:v>
                </c:pt>
                <c:pt idx="3">
                  <c:v>6300</c:v>
                </c:pt>
                <c:pt idx="4">
                  <c:v>6100</c:v>
                </c:pt>
                <c:pt idx="5">
                  <c:v>6500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Gemeinde'!$A$73</c:f>
              <c:strCache>
                <c:ptCount val="1"/>
                <c:pt idx="0">
                  <c:v>Verbrauch an Strom in kWh Grundschule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Gemeinde'!$B$71:$O$71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Gemeinde'!$B$73:$O$73</c:f>
              <c:numCache>
                <c:ptCount val="6"/>
                <c:pt idx="0">
                  <c:v>30000</c:v>
                </c:pt>
                <c:pt idx="1">
                  <c:v>31000</c:v>
                </c:pt>
                <c:pt idx="2">
                  <c:v>35000</c:v>
                </c:pt>
                <c:pt idx="3">
                  <c:v>29000</c:v>
                </c:pt>
                <c:pt idx="4">
                  <c:v>27000</c:v>
                </c:pt>
                <c:pt idx="5">
                  <c:v>31000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Gemeinde'!$A$74</c:f>
              <c:strCache>
                <c:ptCount val="1"/>
                <c:pt idx="0">
                  <c:v>Verbrauch an Strom in kWh Hauptschule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Gemeinde'!$B$71:$O$71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Gemeinde'!$B$74:$O$74</c:f>
              <c:numCache>
                <c:ptCount val="6"/>
                <c:pt idx="0">
                  <c:v>30000</c:v>
                </c:pt>
                <c:pt idx="1">
                  <c:v>31000</c:v>
                </c:pt>
                <c:pt idx="2">
                  <c:v>35000</c:v>
                </c:pt>
                <c:pt idx="3">
                  <c:v>29000</c:v>
                </c:pt>
                <c:pt idx="4">
                  <c:v>27000</c:v>
                </c:pt>
                <c:pt idx="5">
                  <c:v>31000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Gemeinde'!$A$75</c:f>
              <c:strCache>
                <c:ptCount val="1"/>
                <c:pt idx="0">
                  <c:v>Verbrauch an Strom in kWh Kindergärten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Gemeinde'!$B$71:$O$71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Gemeinde'!$B$75:$O$75</c:f>
              <c:numCache>
                <c:ptCount val="6"/>
                <c:pt idx="0">
                  <c:v>45000</c:v>
                </c:pt>
                <c:pt idx="1">
                  <c:v>46000</c:v>
                </c:pt>
                <c:pt idx="2">
                  <c:v>44000</c:v>
                </c:pt>
                <c:pt idx="3">
                  <c:v>48000</c:v>
                </c:pt>
                <c:pt idx="4">
                  <c:v>50000</c:v>
                </c:pt>
                <c:pt idx="5">
                  <c:v>48000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Gemeinde'!$A$76</c:f>
              <c:strCache>
                <c:ptCount val="1"/>
                <c:pt idx="0">
                  <c:v>Verbrauch an Strom in kWh Feuerwehrhaus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Gemeinde'!$B$71:$O$71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Gemeinde'!$B$76:$O$76</c:f>
              <c:numCache>
                <c:ptCount val="6"/>
                <c:pt idx="0">
                  <c:v>2000</c:v>
                </c:pt>
                <c:pt idx="1">
                  <c:v>2500</c:v>
                </c:pt>
                <c:pt idx="2">
                  <c:v>1200</c:v>
                </c:pt>
                <c:pt idx="3">
                  <c:v>2300</c:v>
                </c:pt>
                <c:pt idx="4">
                  <c:v>1500</c:v>
                </c:pt>
                <c:pt idx="5">
                  <c:v>3200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Gemeinde'!$A$77</c:f>
              <c:strCache>
                <c:ptCount val="1"/>
                <c:pt idx="0">
                  <c:v>Verbrauch an Strom in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Gemeinde'!$B$71:$O$71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Gemeinde'!$B$77:$O$77</c:f>
              <c:numCache>
                <c:ptCount val="6"/>
                <c:pt idx="0">
                  <c:v>5000</c:v>
                </c:pt>
                <c:pt idx="1">
                  <c:v>5300</c:v>
                </c:pt>
                <c:pt idx="2">
                  <c:v>4300</c:v>
                </c:pt>
                <c:pt idx="3">
                  <c:v>5900</c:v>
                </c:pt>
                <c:pt idx="4">
                  <c:v>5100</c:v>
                </c:pt>
                <c:pt idx="5">
                  <c:v>5100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Gemeinde'!$A$78</c:f>
              <c:strCache>
                <c:ptCount val="1"/>
                <c:pt idx="0">
                  <c:v>Verbrauch an Strom in kWh Kläranlage incl. Pumpstationen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Gemeinde'!$B$71:$O$71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Gemeinde'!$B$78:$O$78</c:f>
              <c:numCache>
                <c:ptCount val="6"/>
                <c:pt idx="0">
                  <c:v>98457</c:v>
                </c:pt>
                <c:pt idx="1">
                  <c:v>104002</c:v>
                </c:pt>
                <c:pt idx="2">
                  <c:v>100771</c:v>
                </c:pt>
                <c:pt idx="3">
                  <c:v>100857</c:v>
                </c:pt>
                <c:pt idx="4">
                  <c:v>109736</c:v>
                </c:pt>
                <c:pt idx="5">
                  <c:v>101966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'Daten Gemeinde'!$A$79</c:f>
              <c:strCache>
                <c:ptCount val="1"/>
                <c:pt idx="0">
                  <c:v>Verbrauch an Strom in kWh Straßenbeleuchtung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Gemeinde'!$B$71:$O$71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Gemeinde'!$B$79:$O$79</c:f>
              <c:numCache>
                <c:ptCount val="6"/>
                <c:pt idx="0">
                  <c:v>115000</c:v>
                </c:pt>
                <c:pt idx="1">
                  <c:v>112000</c:v>
                </c:pt>
                <c:pt idx="2">
                  <c:v>113000</c:v>
                </c:pt>
                <c:pt idx="3">
                  <c:v>116000</c:v>
                </c:pt>
                <c:pt idx="4">
                  <c:v>117000</c:v>
                </c:pt>
                <c:pt idx="5">
                  <c:v>113000</c:v>
                </c:pt>
              </c:numCache>
            </c:numRef>
          </c:val>
          <c:smooth val="0"/>
        </c:ser>
        <c:marker val="1"/>
        <c:axId val="16173333"/>
        <c:axId val="11342270"/>
      </c:line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3333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25"/>
          <c:y val="0.102"/>
          <c:w val="0.5935"/>
          <c:h val="0.3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einzelnen Liegenschaften 
am Stromverbrauch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2"/>
          <c:w val="0.903"/>
          <c:h val="0.814"/>
        </c:manualLayout>
      </c:layout>
      <c:lineChart>
        <c:grouping val="standard"/>
        <c:varyColors val="0"/>
        <c:ser>
          <c:idx val="2"/>
          <c:order val="0"/>
          <c:tx>
            <c:strRef>
              <c:f>'Daten Gemeinde'!$A$85</c:f>
              <c:strCache>
                <c:ptCount val="1"/>
                <c:pt idx="0">
                  <c:v>Verbrauch an Strom in kWh Rathaus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Gemeinde'!$B$84:$O$84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Gemeinde'!$B$85:$O$85</c:f>
              <c:numCache>
                <c:ptCount val="6"/>
                <c:pt idx="0">
                  <c:v>0.018101895570164457</c:v>
                </c:pt>
                <c:pt idx="1">
                  <c:v>0.018052571455629145</c:v>
                </c:pt>
                <c:pt idx="2">
                  <c:v>0.01826371030220549</c:v>
                </c:pt>
                <c:pt idx="3">
                  <c:v>0.018674579155019758</c:v>
                </c:pt>
                <c:pt idx="4">
                  <c:v>0.01776167903190114</c:v>
                </c:pt>
                <c:pt idx="5">
                  <c:v>0.01913081355992065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Gemeinde'!$A$86</c:f>
              <c:strCache>
                <c:ptCount val="1"/>
                <c:pt idx="0">
                  <c:v>Verbrauch an Strom in kWh Grundschule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Gemeinde'!$B$84:$O$84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Gemeinde'!$B$86:$O$86</c:f>
              <c:numCache>
                <c:ptCount val="6"/>
                <c:pt idx="0">
                  <c:v>0.09050947785082228</c:v>
                </c:pt>
                <c:pt idx="1">
                  <c:v>0.09174257624991862</c:v>
                </c:pt>
                <c:pt idx="2">
                  <c:v>0.10310159041567615</c:v>
                </c:pt>
                <c:pt idx="3">
                  <c:v>0.08596234849136078</c:v>
                </c:pt>
                <c:pt idx="4">
                  <c:v>0.0786172678461198</c:v>
                </c:pt>
                <c:pt idx="5">
                  <c:v>0.0912392646703908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'Daten Gemeinde'!$A$87</c:f>
              <c:strCache>
                <c:ptCount val="1"/>
                <c:pt idx="0">
                  <c:v>Verbrauch an Strom in kWh Hauptschule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Gemeinde'!$B$84:$O$84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Gemeinde'!$B$87:$O$87</c:f>
              <c:numCache>
                <c:ptCount val="6"/>
                <c:pt idx="0">
                  <c:v>0.09050947785082228</c:v>
                </c:pt>
                <c:pt idx="1">
                  <c:v>0.09174257624991862</c:v>
                </c:pt>
                <c:pt idx="2">
                  <c:v>0.10310159041567615</c:v>
                </c:pt>
                <c:pt idx="3">
                  <c:v>0.08596234849136078</c:v>
                </c:pt>
                <c:pt idx="4">
                  <c:v>0.0786172678461198</c:v>
                </c:pt>
                <c:pt idx="5">
                  <c:v>0.0912392646703908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Gemeinde'!$A$88</c:f>
              <c:strCache>
                <c:ptCount val="1"/>
                <c:pt idx="0">
                  <c:v>Verbrauch an Strom in kWh Kindergärten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'Daten Gemeinde'!$B$84:$O$84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Gemeinde'!$B$88:$O$88</c:f>
              <c:numCache>
                <c:ptCount val="6"/>
                <c:pt idx="0">
                  <c:v>0.13576421677623343</c:v>
                </c:pt>
                <c:pt idx="1">
                  <c:v>0.13613414540310503</c:v>
                </c:pt>
                <c:pt idx="2">
                  <c:v>0.12961342795113573</c:v>
                </c:pt>
                <c:pt idx="3">
                  <c:v>0.14228250784776958</c:v>
                </c:pt>
                <c:pt idx="4">
                  <c:v>0.14558753304837</c:v>
                </c:pt>
                <c:pt idx="5">
                  <c:v>0.14127370013479865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Gemeinde'!$A$89</c:f>
              <c:strCache>
                <c:ptCount val="1"/>
                <c:pt idx="0">
                  <c:v>Verbrauch an Strom in kWh Feuerwehrhaus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'Daten Gemeinde'!$B$84:$O$84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Gemeinde'!$B$89:$O$89</c:f>
              <c:numCache>
                <c:ptCount val="6"/>
                <c:pt idx="0">
                  <c:v>0.006033965190054819</c:v>
                </c:pt>
                <c:pt idx="1">
                  <c:v>0.007398594858864405</c:v>
                </c:pt>
                <c:pt idx="2">
                  <c:v>0.003534911671394611</c:v>
                </c:pt>
                <c:pt idx="3">
                  <c:v>0.006817703501038959</c:v>
                </c:pt>
                <c:pt idx="4">
                  <c:v>0.0043676259914511</c:v>
                </c:pt>
                <c:pt idx="5">
                  <c:v>0.009418246675653243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Gemeinde'!$A$90</c:f>
              <c:strCache>
                <c:ptCount val="1"/>
                <c:pt idx="0">
                  <c:v>Verbrauch an Strom in kWh Bauhof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Gemeinde'!$B$84:$O$84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Gemeinde'!$B$90:$O$90</c:f>
              <c:numCache>
                <c:ptCount val="6"/>
                <c:pt idx="0">
                  <c:v>0.015084912975137046</c:v>
                </c:pt>
                <c:pt idx="1">
                  <c:v>0.015685021100792538</c:v>
                </c:pt>
                <c:pt idx="2">
                  <c:v>0.012666766822497356</c:v>
                </c:pt>
                <c:pt idx="3">
                  <c:v>0.017488891589621677</c:v>
                </c:pt>
                <c:pt idx="4">
                  <c:v>0.01484992837093374</c:v>
                </c:pt>
                <c:pt idx="5">
                  <c:v>0.015010330639322358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Gemeinde'!$A$91</c:f>
              <c:strCache>
                <c:ptCount val="1"/>
                <c:pt idx="0">
                  <c:v>Verbrauch an Strom in kWh Kläranlage incl. Pumpstationen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Gemeinde'!$B$84:$O$84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Gemeinde'!$B$91:$O$91</c:f>
              <c:numCache>
                <c:ptCount val="6"/>
                <c:pt idx="0">
                  <c:v>0.29704305535861364</c:v>
                </c:pt>
                <c:pt idx="1">
                  <c:v>0.3077874650046463</c:v>
                </c:pt>
                <c:pt idx="2">
                  <c:v>0.2968471533650886</c:v>
                </c:pt>
                <c:pt idx="3">
                  <c:v>0.2989622269583853</c:v>
                </c:pt>
                <c:pt idx="4">
                  <c:v>0.3195238705319186</c:v>
                </c:pt>
                <c:pt idx="5">
                  <c:v>0.30010654391551833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'Daten Gemeinde'!$A$92</c:f>
              <c:strCache>
                <c:ptCount val="1"/>
                <c:pt idx="0">
                  <c:v>Verbrauch an Strom in kWh Straßenbeleuchtung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Gemeinde'!$B$84:$O$84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Gemeinde'!$B$92:$O$92</c:f>
              <c:numCache>
                <c:ptCount val="6"/>
                <c:pt idx="0">
                  <c:v>0.3469529984281521</c:v>
                </c:pt>
                <c:pt idx="1">
                  <c:v>0.3314570496771253</c:v>
                </c:pt>
                <c:pt idx="2">
                  <c:v>0.33287084905632586</c:v>
                </c:pt>
                <c:pt idx="3">
                  <c:v>0.3438493939654431</c:v>
                </c:pt>
                <c:pt idx="4">
                  <c:v>0.3406748273331858</c:v>
                </c:pt>
                <c:pt idx="5">
                  <c:v>0.3325818357340052</c:v>
                </c:pt>
              </c:numCache>
            </c:numRef>
          </c:val>
          <c:smooth val="0"/>
        </c:ser>
        <c:marker val="1"/>
        <c:axId val="34971567"/>
        <c:axId val="46308648"/>
      </c:line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8648"/>
        <c:crosses val="autoZero"/>
        <c:auto val="1"/>
        <c:lblOffset val="100"/>
        <c:tickLblSkip val="1"/>
        <c:noMultiLvlLbl val="0"/>
      </c:catAx>
      <c:valAx>
        <c:axId val="46308648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71567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35"/>
          <c:y val="0.167"/>
          <c:w val="0.4677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Stromkosten der einzelnen Liegenschaften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655"/>
          <c:w val="0.9155"/>
          <c:h val="0.8107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Gemeinde'!$A$96</c:f>
              <c:strCache>
                <c:ptCount val="1"/>
                <c:pt idx="0">
                  <c:v>Kosten für Strom in € Rathaus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Gemeinde'!$B$95:$O$95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Gemeinde'!$B$96:$O$96</c:f>
              <c:numCache>
                <c:ptCount val="6"/>
                <c:pt idx="0">
                  <c:v>1500</c:v>
                </c:pt>
                <c:pt idx="1">
                  <c:v>1600</c:v>
                </c:pt>
                <c:pt idx="2">
                  <c:v>1650</c:v>
                </c:pt>
                <c:pt idx="3">
                  <c:v>1700</c:v>
                </c:pt>
                <c:pt idx="4">
                  <c:v>1750</c:v>
                </c:pt>
                <c:pt idx="5">
                  <c:v>1900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Gemeinde'!$A$97</c:f>
              <c:strCache>
                <c:ptCount val="1"/>
                <c:pt idx="0">
                  <c:v>Kosten für Strom in € Grundschule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Gemeinde'!$B$95:$O$95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Gemeinde'!$B$97:$O$97</c:f>
              <c:numCache>
                <c:ptCount val="6"/>
                <c:pt idx="0">
                  <c:v>8000</c:v>
                </c:pt>
                <c:pt idx="1">
                  <c:v>8100</c:v>
                </c:pt>
                <c:pt idx="2">
                  <c:v>9000</c:v>
                </c:pt>
                <c:pt idx="3">
                  <c:v>8900</c:v>
                </c:pt>
                <c:pt idx="4">
                  <c:v>8000</c:v>
                </c:pt>
                <c:pt idx="5">
                  <c:v>9100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Gemeinde'!$A$98</c:f>
              <c:strCache>
                <c:ptCount val="1"/>
                <c:pt idx="0">
                  <c:v>Kosten für Strom in € Hauptschule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Gemeinde'!$B$95:$O$95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Gemeinde'!$B$98:$O$98</c:f>
              <c:numCache>
                <c:ptCount val="6"/>
                <c:pt idx="0">
                  <c:v>8000</c:v>
                </c:pt>
                <c:pt idx="1">
                  <c:v>8100</c:v>
                </c:pt>
                <c:pt idx="2">
                  <c:v>9000</c:v>
                </c:pt>
                <c:pt idx="3">
                  <c:v>8900</c:v>
                </c:pt>
                <c:pt idx="4">
                  <c:v>8000</c:v>
                </c:pt>
                <c:pt idx="5">
                  <c:v>9100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Gemeinde'!$A$99</c:f>
              <c:strCache>
                <c:ptCount val="1"/>
                <c:pt idx="0">
                  <c:v>Kosten für Strom in € Kindergärten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Gemeinde'!$B$95:$O$95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Gemeinde'!$B$99:$O$99</c:f>
              <c:numCache>
                <c:ptCount val="6"/>
                <c:pt idx="0">
                  <c:v>11000</c:v>
                </c:pt>
                <c:pt idx="1">
                  <c:v>11500</c:v>
                </c:pt>
                <c:pt idx="2">
                  <c:v>11800</c:v>
                </c:pt>
                <c:pt idx="3">
                  <c:v>11700</c:v>
                </c:pt>
                <c:pt idx="4">
                  <c:v>12000</c:v>
                </c:pt>
                <c:pt idx="5">
                  <c:v>12100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Gemeinde'!$A$100</c:f>
              <c:strCache>
                <c:ptCount val="1"/>
                <c:pt idx="0">
                  <c:v>Kosten für Strom in € Feuerwehrhaus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Gemeinde'!$B$95:$O$95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Gemeinde'!$B$100:$O$100</c:f>
              <c:numCache>
                <c:ptCount val="6"/>
                <c:pt idx="0">
                  <c:v>500</c:v>
                </c:pt>
                <c:pt idx="1">
                  <c:v>600</c:v>
                </c:pt>
                <c:pt idx="2">
                  <c:v>250</c:v>
                </c:pt>
                <c:pt idx="3">
                  <c:v>620</c:v>
                </c:pt>
                <c:pt idx="4">
                  <c:v>420</c:v>
                </c:pt>
                <c:pt idx="5">
                  <c:v>880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Gemeinde'!$A$101</c:f>
              <c:strCache>
                <c:ptCount val="1"/>
                <c:pt idx="0">
                  <c:v>Kosten für Strom in €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Gemeinde'!$B$95:$O$95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Gemeinde'!$B$101:$O$101</c:f>
              <c:numCache>
                <c:ptCount val="6"/>
                <c:pt idx="0">
                  <c:v>1300</c:v>
                </c:pt>
                <c:pt idx="1">
                  <c:v>1345</c:v>
                </c:pt>
                <c:pt idx="2">
                  <c:v>1130</c:v>
                </c:pt>
                <c:pt idx="3">
                  <c:v>1520</c:v>
                </c:pt>
                <c:pt idx="4">
                  <c:v>1295</c:v>
                </c:pt>
                <c:pt idx="5">
                  <c:v>1330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Gemeinde'!$A$102</c:f>
              <c:strCache>
                <c:ptCount val="1"/>
                <c:pt idx="0">
                  <c:v>Kosten für Strom in € Kläranlage incl. Pumpstationen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Gemeinde'!$B$95:$O$95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Gemeinde'!$B$102:$O$102</c:f>
              <c:numCache>
                <c:ptCount val="6"/>
                <c:pt idx="0">
                  <c:v>15888.28</c:v>
                </c:pt>
                <c:pt idx="1">
                  <c:v>16663.23</c:v>
                </c:pt>
                <c:pt idx="2">
                  <c:v>16890.989999999998</c:v>
                </c:pt>
                <c:pt idx="3">
                  <c:v>20115.1</c:v>
                </c:pt>
                <c:pt idx="4">
                  <c:v>24485.78</c:v>
                </c:pt>
                <c:pt idx="5">
                  <c:v>22703.9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'Daten Gemeinde'!$A$103</c:f>
              <c:strCache>
                <c:ptCount val="1"/>
                <c:pt idx="0">
                  <c:v>Kosten für Strom in € Straßenbeleuchtung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Gemeinde'!$B$95:$O$95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Gemeinde'!$B$103:$O$103</c:f>
              <c:numCache>
                <c:ptCount val="6"/>
                <c:pt idx="0">
                  <c:v>16500</c:v>
                </c:pt>
                <c:pt idx="1">
                  <c:v>16400</c:v>
                </c:pt>
                <c:pt idx="2">
                  <c:v>15300</c:v>
                </c:pt>
                <c:pt idx="3">
                  <c:v>19200</c:v>
                </c:pt>
                <c:pt idx="4">
                  <c:v>23100</c:v>
                </c:pt>
                <c:pt idx="5">
                  <c:v>25000</c:v>
                </c:pt>
              </c:numCache>
            </c:numRef>
          </c:val>
          <c:smooth val="0"/>
        </c:ser>
        <c:marker val="1"/>
        <c:axId val="14124649"/>
        <c:axId val="60012978"/>
      </c:lineChart>
      <c:catAx>
        <c:axId val="141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2978"/>
        <c:crosses val="autoZero"/>
        <c:auto val="1"/>
        <c:lblOffset val="100"/>
        <c:tickLblSkip val="1"/>
        <c:noMultiLvlLbl val="0"/>
      </c:catAx>
      <c:valAx>
        <c:axId val="60012978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[$€-407];\-#,##0\ [$€-407]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4649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"/>
          <c:y val="0.086"/>
          <c:w val="0.44175"/>
          <c:h val="0.2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Stromkosten in Cent je kWh der einzelnen Liegenschaften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55"/>
          <c:w val="0.9085"/>
          <c:h val="0.81075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Gemeinde'!$A$109</c:f>
              <c:strCache>
                <c:ptCount val="1"/>
                <c:pt idx="0">
                  <c:v>Kosten für Strom in Cent je kWh Rathaus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Gemeinde'!$B$108:$O$108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Gemeinde'!$B$109:$O$109</c:f>
              <c:numCache>
                <c:ptCount val="6"/>
                <c:pt idx="0">
                  <c:v>25</c:v>
                </c:pt>
                <c:pt idx="1">
                  <c:v>26.229508196721312</c:v>
                </c:pt>
                <c:pt idx="2">
                  <c:v>26.612903225806452</c:v>
                </c:pt>
                <c:pt idx="3">
                  <c:v>26.984126984126984</c:v>
                </c:pt>
                <c:pt idx="4">
                  <c:v>28.688524590163933</c:v>
                </c:pt>
                <c:pt idx="5">
                  <c:v>29.23076923076923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Gemeinde'!$A$110</c:f>
              <c:strCache>
                <c:ptCount val="1"/>
                <c:pt idx="0">
                  <c:v>Kosten für Strom in Cent je kWh Grundschule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Gemeinde'!$B$108:$O$108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Gemeinde'!$B$110:$O$110</c:f>
              <c:numCache>
                <c:ptCount val="6"/>
                <c:pt idx="0">
                  <c:v>26.666666666666668</c:v>
                </c:pt>
                <c:pt idx="1">
                  <c:v>26.129032258064516</c:v>
                </c:pt>
                <c:pt idx="2">
                  <c:v>25.714285714285715</c:v>
                </c:pt>
                <c:pt idx="3">
                  <c:v>30.689655172413794</c:v>
                </c:pt>
                <c:pt idx="4">
                  <c:v>29.62962962962963</c:v>
                </c:pt>
                <c:pt idx="5">
                  <c:v>29.35483870967742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Gemeinde'!$A$111</c:f>
              <c:strCache>
                <c:ptCount val="1"/>
                <c:pt idx="0">
                  <c:v>Kosten für Strom in Cent je kWhHauptschule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Gemeinde'!$B$108:$O$108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Gemeinde'!$B$111:$O$111</c:f>
              <c:numCache>
                <c:ptCount val="6"/>
                <c:pt idx="0">
                  <c:v>26.666666666666668</c:v>
                </c:pt>
                <c:pt idx="1">
                  <c:v>26.129032258064516</c:v>
                </c:pt>
                <c:pt idx="2">
                  <c:v>25.714285714285715</c:v>
                </c:pt>
                <c:pt idx="3">
                  <c:v>30.689655172413794</c:v>
                </c:pt>
                <c:pt idx="4">
                  <c:v>29.62962962962963</c:v>
                </c:pt>
                <c:pt idx="5">
                  <c:v>29.35483870967742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Gemeinde'!$A$112</c:f>
              <c:strCache>
                <c:ptCount val="1"/>
                <c:pt idx="0">
                  <c:v>Kosten für Strom in Cent je kWh Kindergärten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Gemeinde'!$B$108:$O$108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Gemeinde'!$B$112:$O$112</c:f>
              <c:numCache>
                <c:ptCount val="6"/>
                <c:pt idx="0">
                  <c:v>24.444444444444443</c:v>
                </c:pt>
                <c:pt idx="1">
                  <c:v>25</c:v>
                </c:pt>
                <c:pt idx="2">
                  <c:v>26.818181818181817</c:v>
                </c:pt>
                <c:pt idx="3">
                  <c:v>24.375</c:v>
                </c:pt>
                <c:pt idx="4">
                  <c:v>24</c:v>
                </c:pt>
                <c:pt idx="5">
                  <c:v>25.208333333333332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Gemeinde'!$A$113</c:f>
              <c:strCache>
                <c:ptCount val="1"/>
                <c:pt idx="0">
                  <c:v>Kosten für Strom in Cent je kWh Feuerwehrhaus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Gemeinde'!$B$108:$O$108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Gemeinde'!$B$113:$O$113</c:f>
              <c:numCache>
                <c:ptCount val="6"/>
                <c:pt idx="0">
                  <c:v>25</c:v>
                </c:pt>
                <c:pt idx="1">
                  <c:v>24</c:v>
                </c:pt>
                <c:pt idx="2">
                  <c:v>20.833333333333332</c:v>
                </c:pt>
                <c:pt idx="3">
                  <c:v>26.956521739130434</c:v>
                </c:pt>
                <c:pt idx="4">
                  <c:v>28</c:v>
                </c:pt>
                <c:pt idx="5">
                  <c:v>27.5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Gemeinde'!$A$114</c:f>
              <c:strCache>
                <c:ptCount val="1"/>
                <c:pt idx="0">
                  <c:v>Kosten für Strom in Cent je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Gemeinde'!$B$108:$O$108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Gemeinde'!$B$114:$O$114</c:f>
              <c:numCache>
                <c:ptCount val="6"/>
                <c:pt idx="0">
                  <c:v>26</c:v>
                </c:pt>
                <c:pt idx="1">
                  <c:v>25.37735849056604</c:v>
                </c:pt>
                <c:pt idx="2">
                  <c:v>26.27906976744186</c:v>
                </c:pt>
                <c:pt idx="3">
                  <c:v>25.76271186440678</c:v>
                </c:pt>
                <c:pt idx="4">
                  <c:v>25.392156862745097</c:v>
                </c:pt>
                <c:pt idx="5">
                  <c:v>26.07843137254902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Gemeinde'!$A$115</c:f>
              <c:strCache>
                <c:ptCount val="1"/>
                <c:pt idx="0">
                  <c:v>Kosten für Strom in Cent je kWh Kläranlage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Gemeinde'!$B$108:$O$108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Gemeinde'!$B$115:$O$115</c:f>
              <c:numCache>
                <c:ptCount val="6"/>
                <c:pt idx="0">
                  <c:v>16.137278202667154</c:v>
                </c:pt>
                <c:pt idx="1">
                  <c:v>16.022028422530337</c:v>
                </c:pt>
                <c:pt idx="2">
                  <c:v>16.761756854650642</c:v>
                </c:pt>
                <c:pt idx="3">
                  <c:v>19.94417839118752</c:v>
                </c:pt>
                <c:pt idx="4">
                  <c:v>22.313352044907777</c:v>
                </c:pt>
                <c:pt idx="5">
                  <c:v>22.266147539375872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'Daten Gemeinde'!$A$116</c:f>
              <c:strCache>
                <c:ptCount val="1"/>
                <c:pt idx="0">
                  <c:v>Kosten für Strom in Cent je kWh Straßenbeleuchtung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Gemeinde'!$B$108:$O$108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Gemeinde'!$B$116:$O$116</c:f>
              <c:numCache>
                <c:ptCount val="6"/>
                <c:pt idx="0">
                  <c:v>14.347826086956522</c:v>
                </c:pt>
                <c:pt idx="1">
                  <c:v>14.642857142857142</c:v>
                </c:pt>
                <c:pt idx="2">
                  <c:v>13.539823008849558</c:v>
                </c:pt>
                <c:pt idx="3">
                  <c:v>16.551724137931036</c:v>
                </c:pt>
                <c:pt idx="4">
                  <c:v>19.743589743589745</c:v>
                </c:pt>
                <c:pt idx="5">
                  <c:v>22.123893805309734</c:v>
                </c:pt>
              </c:numCache>
            </c:numRef>
          </c:val>
          <c:smooth val="0"/>
        </c:ser>
        <c:marker val="1"/>
        <c:axId val="3245891"/>
        <c:axId val="29213020"/>
      </c:lineChart>
      <c:catAx>
        <c:axId val="324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3020"/>
        <c:crosses val="autoZero"/>
        <c:auto val="1"/>
        <c:lblOffset val="100"/>
        <c:tickLblSkip val="1"/>
        <c:noMultiLvlLbl val="0"/>
      </c:catAx>
      <c:valAx>
        <c:axId val="29213020"/>
        <c:scaling>
          <c:orientation val="minMax"/>
          <c:max val="37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 je kWh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89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096"/>
          <c:w val="0.48025"/>
          <c:h val="0.2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Stromerzeugung in den einzelnen Liegenschaften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55"/>
          <c:w val="0.91575"/>
          <c:h val="0.81075"/>
        </c:manualLayout>
      </c:layout>
      <c:lineChart>
        <c:grouping val="standard"/>
        <c:varyColors val="0"/>
        <c:ser>
          <c:idx val="8"/>
          <c:order val="0"/>
          <c:tx>
            <c:strRef>
              <c:f>'Daten Gemeinde'!$A$144</c:f>
              <c:strCache>
                <c:ptCount val="1"/>
                <c:pt idx="0">
                  <c:v>Summe Stromerzeugung in kWh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 Gemeinde'!$B$135:$O$135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Gemeinde'!$B$144:$O$144</c:f>
              <c:numCache>
                <c:ptCount val="6"/>
                <c:pt idx="0">
                  <c:v>425000</c:v>
                </c:pt>
                <c:pt idx="1">
                  <c:v>444000</c:v>
                </c:pt>
                <c:pt idx="2">
                  <c:v>431000</c:v>
                </c:pt>
                <c:pt idx="3">
                  <c:v>448000</c:v>
                </c:pt>
                <c:pt idx="4">
                  <c:v>480500</c:v>
                </c:pt>
                <c:pt idx="5">
                  <c:v>446100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'Daten Gemeinde'!$A$136</c:f>
              <c:strCache>
                <c:ptCount val="1"/>
                <c:pt idx="0">
                  <c:v>Stromerzeugung in kWh Rathaus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Gemeinde'!$B$135:$O$135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Gemeinde'!$B$136:$O$136</c:f>
              <c:numCache>
                <c:ptCount val="6"/>
                <c:pt idx="0">
                  <c:v>10000</c:v>
                </c:pt>
                <c:pt idx="1">
                  <c:v>8000</c:v>
                </c:pt>
                <c:pt idx="2">
                  <c:v>9000</c:v>
                </c:pt>
                <c:pt idx="3">
                  <c:v>11000</c:v>
                </c:pt>
                <c:pt idx="4">
                  <c:v>10000</c:v>
                </c:pt>
                <c:pt idx="5">
                  <c:v>10500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Gemeinde'!$A$137</c:f>
              <c:strCache>
                <c:ptCount val="1"/>
                <c:pt idx="0">
                  <c:v>Stromerzeugung in kWh Grundschule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Gemeinde'!$B$135:$O$135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Gemeinde'!$B$137:$O$137</c:f>
              <c:numCache>
                <c:ptCount val="6"/>
                <c:pt idx="0">
                  <c:v>15000</c:v>
                </c:pt>
                <c:pt idx="1">
                  <c:v>16000</c:v>
                </c:pt>
                <c:pt idx="2">
                  <c:v>12000</c:v>
                </c:pt>
                <c:pt idx="3">
                  <c:v>17000</c:v>
                </c:pt>
                <c:pt idx="4">
                  <c:v>15500</c:v>
                </c:pt>
                <c:pt idx="5">
                  <c:v>15600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'Daten Gemeinde'!$A$138</c:f>
              <c:strCache>
                <c:ptCount val="1"/>
                <c:pt idx="0">
                  <c:v>Stromerzeugung in kWh Hauptschule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Gemeinde'!$B$135:$O$135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Gemeinde'!$B$138:$O$138</c:f>
              <c:numCache>
                <c:ptCount val="6"/>
                <c:pt idx="0">
                  <c:v>200000</c:v>
                </c:pt>
                <c:pt idx="1">
                  <c:v>210000</c:v>
                </c:pt>
                <c:pt idx="2">
                  <c:v>205000</c:v>
                </c:pt>
                <c:pt idx="3">
                  <c:v>230000</c:v>
                </c:pt>
                <c:pt idx="4">
                  <c:v>240000</c:v>
                </c:pt>
                <c:pt idx="5">
                  <c:v>210000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'Daten Gemeinde'!$A$139</c:f>
              <c:strCache>
                <c:ptCount val="1"/>
                <c:pt idx="0">
                  <c:v>Stromerzeugung in kWh Kindergärten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Gemeinde'!$B$135:$O$135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Gemeinde'!$B$139:$O$139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'Daten Gemeinde'!$A$140</c:f>
              <c:strCache>
                <c:ptCount val="1"/>
                <c:pt idx="0">
                  <c:v>Stromerzeugung in kWh Feuerwehrhaus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Gemeinde'!$B$135:$O$135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Gemeinde'!$B$140:$O$140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'Daten Gemeinde'!$A$141</c:f>
              <c:strCache>
                <c:ptCount val="1"/>
                <c:pt idx="0">
                  <c:v>Stromerzeugung in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Gemeinde'!$B$135:$O$135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Gemeinde'!$B$141:$O$141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'Daten Gemeinde'!$A$142</c:f>
              <c:strCache>
                <c:ptCount val="1"/>
                <c:pt idx="0">
                  <c:v>Stromerzeugung in kWh BHKW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Gemeinde'!$B$135:$O$135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Gemeinde'!$B$142:$O$142</c:f>
              <c:numCache>
                <c:ptCount val="6"/>
                <c:pt idx="0">
                  <c:v>200000</c:v>
                </c:pt>
                <c:pt idx="1">
                  <c:v>210000</c:v>
                </c:pt>
                <c:pt idx="2">
                  <c:v>205000</c:v>
                </c:pt>
                <c:pt idx="3">
                  <c:v>190000</c:v>
                </c:pt>
                <c:pt idx="4">
                  <c:v>215000</c:v>
                </c:pt>
                <c:pt idx="5">
                  <c:v>210000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'Daten Gemeinde'!$A$143</c:f>
              <c:strCache>
                <c:ptCount val="1"/>
                <c:pt idx="0">
                  <c:v>Stromerzeugung in kWh Photovoltaik Kläranlage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'Daten Gemeinde'!$B$135:$O$135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Gemeinde'!$B$143:$O$143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1590589"/>
        <c:axId val="17444390"/>
      </c:line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89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5"/>
          <c:y val="0.17025"/>
          <c:w val="0.49575"/>
          <c:h val="0.2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Anteile der einzelnen Kosten an den Gesamtkosten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425"/>
          <c:w val="0.903"/>
          <c:h val="0.812"/>
        </c:manualLayout>
      </c:layout>
      <c:lineChart>
        <c:grouping val="standard"/>
        <c:varyColors val="0"/>
        <c:ser>
          <c:idx val="2"/>
          <c:order val="0"/>
          <c:tx>
            <c:strRef>
              <c:f>'Daten Gemeinde'!$A$159</c:f>
              <c:strCache>
                <c:ptCount val="1"/>
                <c:pt idx="0">
                  <c:v>Anteil der Heizkosten an den gesamten Energiekosten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Gemeinde'!$B$158:$O$158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Gemeinde'!$B$159:$O$159</c:f>
              <c:numCache>
                <c:ptCount val="6"/>
                <c:pt idx="0">
                  <c:v>0.44767688453770144</c:v>
                </c:pt>
                <c:pt idx="1">
                  <c:v>0.4551139377821517</c:v>
                </c:pt>
                <c:pt idx="2">
                  <c:v>0.458498481228553</c:v>
                </c:pt>
                <c:pt idx="3">
                  <c:v>0.44213565609900307</c:v>
                </c:pt>
                <c:pt idx="4">
                  <c:v>0.42710207316675347</c:v>
                </c:pt>
                <c:pt idx="5">
                  <c:v>0.4398839193432946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Gemeinde'!$A$160</c:f>
              <c:strCache>
                <c:ptCount val="1"/>
                <c:pt idx="0">
                  <c:v>Anteil der Stromkosten an den gesamten Energiekosten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Gemeinde'!$B$158:$O$158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Gemeinde'!$B$160:$O$160</c:f>
              <c:numCache>
                <c:ptCount val="6"/>
                <c:pt idx="0">
                  <c:v>0.5070296998631816</c:v>
                </c:pt>
                <c:pt idx="1">
                  <c:v>0.5033982075524647</c:v>
                </c:pt>
                <c:pt idx="2">
                  <c:v>0.4964533749038623</c:v>
                </c:pt>
                <c:pt idx="3">
                  <c:v>0.5169522096465832</c:v>
                </c:pt>
                <c:pt idx="4">
                  <c:v>0.5306105928563403</c:v>
                </c:pt>
                <c:pt idx="5">
                  <c:v>0.526155632404419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'Daten Gemeinde'!$A$161</c:f>
              <c:strCache>
                <c:ptCount val="1"/>
                <c:pt idx="0">
                  <c:v>Anteil der Kraftstoffkosten an den gesamten Energiekosten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Gemeinde'!$B$158:$O$158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Gemeinde'!$B$161:$O$161</c:f>
              <c:numCache>
                <c:ptCount val="6"/>
                <c:pt idx="0">
                  <c:v>0.04529341559911704</c:v>
                </c:pt>
                <c:pt idx="1">
                  <c:v>0.04148785466538362</c:v>
                </c:pt>
                <c:pt idx="2">
                  <c:v>0.045048143867584725</c:v>
                </c:pt>
                <c:pt idx="3">
                  <c:v>0.04091213425441371</c:v>
                </c:pt>
                <c:pt idx="4">
                  <c:v>0.04228733397690628</c:v>
                </c:pt>
                <c:pt idx="5">
                  <c:v>0.033960448252286404</c:v>
                </c:pt>
              </c:numCache>
            </c:numRef>
          </c:val>
          <c:smooth val="0"/>
        </c:ser>
        <c:marker val="1"/>
        <c:axId val="10685341"/>
        <c:axId val="29059206"/>
      </c:line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9206"/>
        <c:crosses val="autoZero"/>
        <c:auto val="1"/>
        <c:lblOffset val="100"/>
        <c:tickLblSkip val="1"/>
        <c:noMultiLvlLbl val="0"/>
      </c:catAx>
      <c:valAx>
        <c:axId val="2905920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5341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7"/>
          <c:w val="0.599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Durchschnittskosten für 
 Heizenergie, Strom und Kraftstoff in Cent je kWh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7475"/>
          <c:w val="0.929"/>
          <c:h val="0.802"/>
        </c:manualLayout>
      </c:layout>
      <c:lineChart>
        <c:grouping val="standard"/>
        <c:varyColors val="0"/>
        <c:ser>
          <c:idx val="1"/>
          <c:order val="0"/>
          <c:tx>
            <c:strRef>
              <c:f>'Daten Gemeinde'!$A$165</c:f>
              <c:strCache>
                <c:ptCount val="1"/>
                <c:pt idx="0">
                  <c:v>Durchschnittskosten für Strom in Cent je kWh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Gemeinde'!$B$164:$O$164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Gemeinde'!$B$165:$O$165</c:f>
              <c:numCache>
                <c:ptCount val="6"/>
                <c:pt idx="0">
                  <c:v>18.912944967220483</c:v>
                </c:pt>
                <c:pt idx="1">
                  <c:v>19.031621594426788</c:v>
                </c:pt>
                <c:pt idx="2">
                  <c:v>19.153621369719357</c:v>
                </c:pt>
                <c:pt idx="3">
                  <c:v>21.53656215818851</c:v>
                </c:pt>
                <c:pt idx="4">
                  <c:v>23.01761609149885</c:v>
                </c:pt>
                <c:pt idx="5">
                  <c:v>24.167780178122587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Gemeinde'!$A$166</c:f>
              <c:strCache>
                <c:ptCount val="1"/>
                <c:pt idx="0">
                  <c:v>Durchschnittskosten für Heizenergie in Cent je kWh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Gemeinde'!$B$164:$O$164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Gemeinde'!$B$166:$O$166</c:f>
              <c:numCache>
                <c:ptCount val="6"/>
                <c:pt idx="0">
                  <c:v>6.254413966496228</c:v>
                </c:pt>
                <c:pt idx="1">
                  <c:v>6.482508710801394</c:v>
                </c:pt>
                <c:pt idx="2">
                  <c:v>6.764672749802862</c:v>
                </c:pt>
                <c:pt idx="3">
                  <c:v>6.387418409826798</c:v>
                </c:pt>
                <c:pt idx="4">
                  <c:v>6.712379344902157</c:v>
                </c:pt>
                <c:pt idx="5">
                  <c:v>7.170087210820409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Gemeinde'!$A$167</c:f>
              <c:strCache>
                <c:ptCount val="1"/>
                <c:pt idx="0">
                  <c:v>Durchschnittskosten für Kraftstoff in Cent je kWh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Gemeinde'!$B$164:$O$164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Gemeinde'!$B$167:$O$167</c:f>
              <c:numCache>
                <c:ptCount val="6"/>
                <c:pt idx="0">
                  <c:v>14.285714285714286</c:v>
                </c:pt>
                <c:pt idx="1">
                  <c:v>14.232008592910848</c:v>
                </c:pt>
                <c:pt idx="2">
                  <c:v>14.334305150631682</c:v>
                </c:pt>
                <c:pt idx="3">
                  <c:v>14.310602289696366</c:v>
                </c:pt>
                <c:pt idx="4">
                  <c:v>14.285714285714286</c:v>
                </c:pt>
                <c:pt idx="5">
                  <c:v>14.232008592910848</c:v>
                </c:pt>
              </c:numCache>
            </c:numRef>
          </c:val>
          <c:smooth val="0"/>
        </c:ser>
        <c:marker val="1"/>
        <c:axId val="60206263"/>
        <c:axId val="4985456"/>
      </c:line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456"/>
        <c:crosses val="autoZero"/>
        <c:auto val="1"/>
        <c:lblOffset val="100"/>
        <c:tickLblSkip val="1"/>
        <c:noMultiLvlLbl val="0"/>
      </c:catAx>
      <c:valAx>
        <c:axId val="498545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 je kWh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626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"/>
          <c:y val="0.11775"/>
          <c:w val="0.599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der Durchschnittskosten je kWh  bzgl. 2007  </a:t>
            </a:r>
          </a:p>
        </c:rich>
      </c:tx>
      <c:layout>
        <c:manualLayout>
          <c:xMode val="factor"/>
          <c:yMode val="factor"/>
          <c:x val="-0.1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375"/>
          <c:w val="0.903"/>
          <c:h val="0.8025"/>
        </c:manualLayout>
      </c:layout>
      <c:lineChart>
        <c:grouping val="standard"/>
        <c:varyColors val="0"/>
        <c:ser>
          <c:idx val="2"/>
          <c:order val="0"/>
          <c:tx>
            <c:strRef>
              <c:f>'Daten Gemeinde'!$A$171</c:f>
              <c:strCache>
                <c:ptCount val="1"/>
                <c:pt idx="0">
                  <c:v>Veränderung der Durchschnittskosten für Strom je kWh bzgl. 2007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Gemeinde'!$B$170:$O$170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Gemeinde'!$B$171:$O$171</c:f>
              <c:numCache>
                <c:ptCount val="6"/>
                <c:pt idx="0">
                  <c:v>0</c:v>
                </c:pt>
                <c:pt idx="1">
                  <c:v>0.006274888834710468</c:v>
                </c:pt>
                <c:pt idx="2">
                  <c:v>0.012725485265039853</c:v>
                </c:pt>
                <c:pt idx="3">
                  <c:v>0.13872071195232813</c:v>
                </c:pt>
                <c:pt idx="4">
                  <c:v>0.2170297186076784</c:v>
                </c:pt>
                <c:pt idx="5">
                  <c:v>0.2778433089087751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Gemeinde'!$A$172</c:f>
              <c:strCache>
                <c:ptCount val="1"/>
                <c:pt idx="0">
                  <c:v>Veränderung der Durchschnittskosten für Heizenergie je kWh bzgl.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Gemeinde'!$B$170:$O$170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Gemeinde'!$B$172:$O$172</c:f>
              <c:numCache>
                <c:ptCount val="6"/>
                <c:pt idx="0">
                  <c:v>0</c:v>
                </c:pt>
                <c:pt idx="1">
                  <c:v>0.0364694031330558</c:v>
                </c:pt>
                <c:pt idx="2">
                  <c:v>0.08158378803193997</c:v>
                </c:pt>
                <c:pt idx="3">
                  <c:v>0.021265692364312656</c:v>
                </c:pt>
                <c:pt idx="4">
                  <c:v>0.07322274810384582</c:v>
                </c:pt>
                <c:pt idx="5">
                  <c:v>0.14640432328740588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'Daten Gemeinde'!$A$173</c:f>
              <c:strCache>
                <c:ptCount val="1"/>
                <c:pt idx="0">
                  <c:v>Veränderung der Durchschnittskosten für Kraftstoff je kWh bzgl. 2007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Gemeinde'!$B$170:$O$170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Gemeinde'!$B$173:$O$173</c:f>
              <c:numCache>
                <c:ptCount val="6"/>
                <c:pt idx="0">
                  <c:v>0</c:v>
                </c:pt>
                <c:pt idx="1">
                  <c:v>-0.0037593984962406954</c:v>
                </c:pt>
                <c:pt idx="2">
                  <c:v>0.0034013605442176774</c:v>
                </c:pt>
                <c:pt idx="3">
                  <c:v>0.005522319374137142</c:v>
                </c:pt>
                <c:pt idx="4">
                  <c:v>0.003773584905660472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4869105"/>
        <c:axId val="1168762"/>
      </c:line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8762"/>
        <c:crosses val="autoZero"/>
        <c:auto val="1"/>
        <c:lblOffset val="100"/>
        <c:tickLblSkip val="1"/>
        <c:noMultiLvlLbl val="0"/>
      </c:catAx>
      <c:valAx>
        <c:axId val="1168762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10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25"/>
          <c:y val="0.27775"/>
          <c:w val="0.7552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Heizenergieverbrauch und 
Heizenergiekosten aller Liegenschaften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9105"/>
          <c:h val="0.76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'Daten Gemeinde'!$A$61</c:f>
              <c:strCache>
                <c:ptCount val="1"/>
                <c:pt idx="0">
                  <c:v>Summe aller Liegenschaften Verbrauch an Heizenergie in kWh</c:v>
                </c:pt>
              </c:strCache>
            </c:strRef>
          </c:tx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Gemeinde'!$B$60:$O$60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Gemeinde'!$B$61:$O$61</c:f>
              <c:numCache>
                <c:ptCount val="6"/>
                <c:pt idx="0">
                  <c:v>884975</c:v>
                </c:pt>
                <c:pt idx="1">
                  <c:v>896875</c:v>
                </c:pt>
                <c:pt idx="2">
                  <c:v>887700</c:v>
                </c:pt>
                <c:pt idx="3">
                  <c:v>972850</c:v>
                </c:pt>
                <c:pt idx="4">
                  <c:v>947950</c:v>
                </c:pt>
                <c:pt idx="5">
                  <c:v>957450</c:v>
                </c:pt>
              </c:numCache>
            </c:numRef>
          </c:val>
        </c:ser>
        <c:axId val="10518859"/>
        <c:axId val="27560868"/>
      </c:barChart>
      <c:lineChart>
        <c:grouping val="standard"/>
        <c:varyColors val="0"/>
        <c:ser>
          <c:idx val="1"/>
          <c:order val="1"/>
          <c:tx>
            <c:strRef>
              <c:f>'Daten Gemeinde'!$A$62</c:f>
              <c:strCache>
                <c:ptCount val="1"/>
                <c:pt idx="0">
                  <c:v>Summe aller Liegenschaften Kosten für die Heizenergie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'Daten Gemeinde'!$B$60:$O$60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Gemeinde'!$B$62:$O$62</c:f>
              <c:numCache>
                <c:ptCount val="6"/>
                <c:pt idx="0">
                  <c:v>55350</c:v>
                </c:pt>
                <c:pt idx="1">
                  <c:v>58140</c:v>
                </c:pt>
                <c:pt idx="2">
                  <c:v>60050</c:v>
                </c:pt>
                <c:pt idx="3">
                  <c:v>62140</c:v>
                </c:pt>
                <c:pt idx="4">
                  <c:v>63630</c:v>
                </c:pt>
                <c:pt idx="5">
                  <c:v>68650</c:v>
                </c:pt>
              </c:numCache>
            </c:numRef>
          </c:val>
          <c:smooth val="0"/>
        </c:ser>
        <c:axId val="46721221"/>
        <c:axId val="17837806"/>
      </c:line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0868"/>
        <c:crosses val="autoZero"/>
        <c:auto val="1"/>
        <c:lblOffset val="100"/>
        <c:tickLblSkip val="1"/>
        <c:noMultiLvlLbl val="0"/>
      </c:catAx>
      <c:valAx>
        <c:axId val="27560868"/>
        <c:scaling>
          <c:orientation val="minMax"/>
          <c:max val="1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Heizenergieverbrauch in kWh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\ _D_M_-;\-* #,##0\ _D_M_-;_-* &quot;-&quot;??\ _D_M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8859"/>
        <c:crossesAt val="1"/>
        <c:crossBetween val="between"/>
        <c:dispUnits/>
        <c:majorUnit val="50000"/>
        <c:minorUnit val="2200"/>
      </c:valAx>
      <c:catAx>
        <c:axId val="46721221"/>
        <c:scaling>
          <c:orientation val="minMax"/>
        </c:scaling>
        <c:axPos val="b"/>
        <c:delete val="1"/>
        <c:majorTickMark val="out"/>
        <c:minorTickMark val="none"/>
        <c:tickLblPos val="nextTo"/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</c:scaling>
        <c:axPos val="l"/>
        <c:delete val="0"/>
        <c:numFmt formatCode="#,##0\ [$€-407]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12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12625"/>
          <c:w val="0.638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 an Heizenergie der einzelnen Liegenschaften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6525"/>
          <c:w val="0.9155"/>
          <c:h val="0.811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Gemeinde'!$A$6</c:f>
              <c:strCache>
                <c:ptCount val="1"/>
                <c:pt idx="0">
                  <c:v>Verbrauch an Heizenergie in kWh Rathaus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Gemeinde'!$B$5:$O$5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Gemeinde'!$B$6:$O$6</c:f>
              <c:numCache>
                <c:ptCount val="6"/>
                <c:pt idx="0">
                  <c:v>36750</c:v>
                </c:pt>
                <c:pt idx="1">
                  <c:v>37800</c:v>
                </c:pt>
                <c:pt idx="2">
                  <c:v>35700</c:v>
                </c:pt>
                <c:pt idx="3">
                  <c:v>39900</c:v>
                </c:pt>
                <c:pt idx="4">
                  <c:v>34650</c:v>
                </c:pt>
                <c:pt idx="5">
                  <c:v>38850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Gemeinde'!$A$7</c:f>
              <c:strCache>
                <c:ptCount val="1"/>
                <c:pt idx="0">
                  <c:v>Verbrauch an Heizenergie in kWh Grundschule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Gemeinde'!$B$5:$O$5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Gemeinde'!$B$7:$O$7</c:f>
              <c:numCache>
                <c:ptCount val="6"/>
                <c:pt idx="0">
                  <c:v>256250</c:v>
                </c:pt>
                <c:pt idx="1">
                  <c:v>266500</c:v>
                </c:pt>
                <c:pt idx="2">
                  <c:v>246000</c:v>
                </c:pt>
                <c:pt idx="3">
                  <c:v>307500</c:v>
                </c:pt>
                <c:pt idx="4">
                  <c:v>297250</c:v>
                </c:pt>
                <c:pt idx="5">
                  <c:v>292125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Gemeinde'!$A$8</c:f>
              <c:strCache>
                <c:ptCount val="1"/>
                <c:pt idx="0">
                  <c:v>Verbrauch an Heizenergie in kWh Hauptschule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Gemeinde'!$B$5:$O$5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Gemeinde'!$B$8:$O$8</c:f>
              <c:numCache>
                <c:ptCount val="6"/>
                <c:pt idx="0">
                  <c:v>330000</c:v>
                </c:pt>
                <c:pt idx="1">
                  <c:v>323400</c:v>
                </c:pt>
                <c:pt idx="2">
                  <c:v>336600</c:v>
                </c:pt>
                <c:pt idx="3">
                  <c:v>346500</c:v>
                </c:pt>
                <c:pt idx="4">
                  <c:v>326700</c:v>
                </c:pt>
                <c:pt idx="5">
                  <c:v>339900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Gemeinde'!$A$9</c:f>
              <c:strCache>
                <c:ptCount val="1"/>
                <c:pt idx="0">
                  <c:v>Verbrauch an Heizenergie in kWh Kindergärten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Gemeinde'!$B$5:$O$5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Gemeinde'!$B$9:$O$9</c:f>
              <c:numCache>
                <c:ptCount val="6"/>
                <c:pt idx="0">
                  <c:v>258575</c:v>
                </c:pt>
                <c:pt idx="1">
                  <c:v>263675</c:v>
                </c:pt>
                <c:pt idx="2">
                  <c:v>262700</c:v>
                </c:pt>
                <c:pt idx="3">
                  <c:v>271950</c:v>
                </c:pt>
                <c:pt idx="4">
                  <c:v>285150</c:v>
                </c:pt>
                <c:pt idx="5">
                  <c:v>282075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Gemeinde'!$A$10</c:f>
              <c:strCache>
                <c:ptCount val="1"/>
                <c:pt idx="0">
                  <c:v>Verbrauch an Heizenergie in kWh Feuerwehrhaus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Gemeinde'!$B$5:$O$5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Gemeinde'!$B$10:$O$10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Gemeinde'!$A$11</c:f>
              <c:strCache>
                <c:ptCount val="1"/>
                <c:pt idx="0">
                  <c:v>Verbrauch an Heizenergie in kWh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Gemeinde'!$B$5:$O$5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Gemeinde'!$B$11:$O$11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Gemeinde'!$A$12</c:f>
              <c:strCache>
                <c:ptCount val="1"/>
                <c:pt idx="0">
                  <c:v>Verbrauch an Heizenergie in kWh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Gemeinde'!$B$5:$O$5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Gemeinde'!$B$12:$O$12</c:f>
              <c:numCache>
                <c:ptCount val="6"/>
                <c:pt idx="0">
                  <c:v>3400</c:v>
                </c:pt>
                <c:pt idx="1">
                  <c:v>5500</c:v>
                </c:pt>
                <c:pt idx="2">
                  <c:v>6700</c:v>
                </c:pt>
                <c:pt idx="3">
                  <c:v>7000</c:v>
                </c:pt>
                <c:pt idx="4">
                  <c:v>4200</c:v>
                </c:pt>
                <c:pt idx="5">
                  <c:v>4500</c:v>
                </c:pt>
              </c:numCache>
            </c:numRef>
          </c:val>
          <c:smooth val="0"/>
        </c:ser>
        <c:marker val="1"/>
        <c:axId val="26322527"/>
        <c:axId val="35576152"/>
      </c:lineChart>
      <c:catAx>
        <c:axId val="2632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76152"/>
        <c:crosses val="autoZero"/>
        <c:auto val="1"/>
        <c:lblOffset val="100"/>
        <c:tickLblSkip val="1"/>
        <c:noMultiLvlLbl val="0"/>
      </c:catAx>
      <c:valAx>
        <c:axId val="35576152"/>
        <c:scaling>
          <c:orientation val="minMax"/>
          <c:max val="4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22527"/>
        <c:crossesAt val="1"/>
        <c:crossBetween val="between"/>
        <c:dispUnits/>
        <c:majorUnit val="50000"/>
        <c:min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542"/>
          <c:w val="0.599"/>
          <c:h val="0.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einzelnen Liegenschaften 
an der verbrauchten Heizenergie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2"/>
          <c:w val="0.903"/>
          <c:h val="0.814"/>
        </c:manualLayout>
      </c:layout>
      <c:lineChart>
        <c:grouping val="standard"/>
        <c:varyColors val="0"/>
        <c:ser>
          <c:idx val="2"/>
          <c:order val="0"/>
          <c:tx>
            <c:strRef>
              <c:f>'Daten Gemeinde'!$A$18</c:f>
              <c:strCache>
                <c:ptCount val="1"/>
                <c:pt idx="0">
                  <c:v>Verbrauch an Heizenergie in kWh Rathaus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Gemeinde'!$B$17:$O$17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Gemeinde'!$B$18:$O$18</c:f>
              <c:numCache>
                <c:ptCount val="6"/>
                <c:pt idx="0">
                  <c:v>0.041526596796519676</c:v>
                </c:pt>
                <c:pt idx="1">
                  <c:v>0.04214634146341464</c:v>
                </c:pt>
                <c:pt idx="2">
                  <c:v>0.04021628928692126</c:v>
                </c:pt>
                <c:pt idx="3">
                  <c:v>0.04101351698617464</c:v>
                </c:pt>
                <c:pt idx="4">
                  <c:v>0.03655256078907115</c:v>
                </c:pt>
                <c:pt idx="5">
                  <c:v>0.040576531411561964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'Daten Gemeinde'!$A$19</c:f>
              <c:strCache>
                <c:ptCount val="1"/>
                <c:pt idx="0">
                  <c:v>Verbrauch an Heizenergie in kWh Grundschule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Gemeinde'!$B$17:$O$17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Gemeinde'!$B$19:$O$19</c:f>
              <c:numCache>
                <c:ptCount val="6"/>
                <c:pt idx="0">
                  <c:v>0.2895562021526032</c:v>
                </c:pt>
                <c:pt idx="1">
                  <c:v>0.29714285714285715</c:v>
                </c:pt>
                <c:pt idx="2">
                  <c:v>0.27712064886786075</c:v>
                </c:pt>
                <c:pt idx="3">
                  <c:v>0.3160816158708948</c:v>
                </c:pt>
                <c:pt idx="4">
                  <c:v>0.31357139089614433</c:v>
                </c:pt>
                <c:pt idx="5">
                  <c:v>0.30510731630894566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'Daten Gemeinde'!$A$20</c:f>
              <c:strCache>
                <c:ptCount val="1"/>
                <c:pt idx="0">
                  <c:v>Verbrauch an Heizenergie in kWh Hauptschule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Gemeinde'!$B$17:$O$17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Gemeinde'!$B$20:$O$20</c:f>
              <c:numCache>
                <c:ptCount val="6"/>
                <c:pt idx="0">
                  <c:v>0.3728918896014012</c:v>
                </c:pt>
                <c:pt idx="1">
                  <c:v>0.3605853658536585</c:v>
                </c:pt>
                <c:pt idx="2">
                  <c:v>0.379182156133829</c:v>
                </c:pt>
                <c:pt idx="3">
                  <c:v>0.35617001593256925</c:v>
                </c:pt>
                <c:pt idx="4">
                  <c:v>0.34463843029695657</c:v>
                </c:pt>
                <c:pt idx="5">
                  <c:v>0.3550054833150556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Gemeinde'!$A$21</c:f>
              <c:strCache>
                <c:ptCount val="1"/>
                <c:pt idx="0">
                  <c:v>Verbrauch an Heizenergie in kWh Kindergärten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'Daten Gemeinde'!$B$17:$O$17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Gemeinde'!$B$21:$O$21</c:f>
              <c:numCache>
                <c:ptCount val="6"/>
                <c:pt idx="0">
                  <c:v>0.29218339501115853</c:v>
                </c:pt>
                <c:pt idx="1">
                  <c:v>0.293993031358885</c:v>
                </c:pt>
                <c:pt idx="2">
                  <c:v>0.2959333108031993</c:v>
                </c:pt>
                <c:pt idx="3">
                  <c:v>0.2795394973531377</c:v>
                </c:pt>
                <c:pt idx="4">
                  <c:v>0.3008070045888496</c:v>
                </c:pt>
                <c:pt idx="5">
                  <c:v>0.2946106846310512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Gemeinde'!$A$22</c:f>
              <c:strCache>
                <c:ptCount val="1"/>
                <c:pt idx="0">
                  <c:v>Verbrauch an Heizenergie in kWh Feuerwehrhaus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'Daten Gemeinde'!$B$17:$O$17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Gemeinde'!$B$22:$O$22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Gemeinde'!$A$23</c:f>
              <c:strCache>
                <c:ptCount val="1"/>
                <c:pt idx="0">
                  <c:v>Verbrauch an Heizenergie in kWh Bauhof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Gemeinde'!$B$17:$O$17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Gemeinde'!$B$23:$O$23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Gemeinde'!$A$24</c:f>
              <c:strCache>
                <c:ptCount val="1"/>
                <c:pt idx="0">
                  <c:v>Verbrauch an Heizenergie in kWh Kläranlage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Gemeinde'!$B$17:$O$17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Gemeinde'!$B$24:$O$24</c:f>
              <c:numCache>
                <c:ptCount val="6"/>
                <c:pt idx="0">
                  <c:v>0.0038419164383174664</c:v>
                </c:pt>
                <c:pt idx="1">
                  <c:v>0.006132404181184669</c:v>
                </c:pt>
                <c:pt idx="2">
                  <c:v>0.0075475949081897035</c:v>
                </c:pt>
                <c:pt idx="3">
                  <c:v>0.007195353857223621</c:v>
                </c:pt>
                <c:pt idx="4">
                  <c:v>0.0044306134289783215</c:v>
                </c:pt>
                <c:pt idx="5">
                  <c:v>0.004699984333385555</c:v>
                </c:pt>
              </c:numCache>
            </c:numRef>
          </c:val>
          <c:smooth val="0"/>
        </c:ser>
        <c:marker val="1"/>
        <c:axId val="51749913"/>
        <c:axId val="63096034"/>
      </c:line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49913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75"/>
          <c:y val="0.404"/>
          <c:w val="0.599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Kosten für die Heizenergie der einzelnen Liegenschaften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6525"/>
          <c:w val="0.9155"/>
          <c:h val="0.811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Gemeinde'!$A$38</c:f>
              <c:strCache>
                <c:ptCount val="1"/>
                <c:pt idx="0">
                  <c:v>Kosten für die Heizenergie in € Rathaus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Gemeinde'!$B$37:$O$37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Gemeinde'!$B$38:$O$38</c:f>
              <c:numCache>
                <c:ptCount val="6"/>
                <c:pt idx="0">
                  <c:v>3000</c:v>
                </c:pt>
                <c:pt idx="1">
                  <c:v>3100</c:v>
                </c:pt>
                <c:pt idx="2">
                  <c:v>3100</c:v>
                </c:pt>
                <c:pt idx="3">
                  <c:v>3500</c:v>
                </c:pt>
                <c:pt idx="4">
                  <c:v>3200</c:v>
                </c:pt>
                <c:pt idx="5">
                  <c:v>3700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Gemeinde'!$A$39</c:f>
              <c:strCache>
                <c:ptCount val="1"/>
                <c:pt idx="0">
                  <c:v>Kosten für die Heizenergie in € Grundschule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Gemeinde'!$B$37:$O$37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Gemeinde'!$B$39:$O$39</c:f>
              <c:numCache>
                <c:ptCount val="6"/>
                <c:pt idx="0">
                  <c:v>20000</c:v>
                </c:pt>
                <c:pt idx="1">
                  <c:v>21000</c:v>
                </c:pt>
                <c:pt idx="2">
                  <c:v>22000</c:v>
                </c:pt>
                <c:pt idx="3">
                  <c:v>25000</c:v>
                </c:pt>
                <c:pt idx="4">
                  <c:v>24000</c:v>
                </c:pt>
                <c:pt idx="5">
                  <c:v>27000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Gemeinde'!$A$40</c:f>
              <c:strCache>
                <c:ptCount val="1"/>
                <c:pt idx="0">
                  <c:v>Kosten für die Heizenergie in € Hauptschule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Gemeinde'!$B$37:$O$37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Gemeinde'!$B$40:$O$40</c:f>
              <c:numCache>
                <c:ptCount val="6"/>
                <c:pt idx="0">
                  <c:v>12000</c:v>
                </c:pt>
                <c:pt idx="1">
                  <c:v>12500</c:v>
                </c:pt>
                <c:pt idx="2">
                  <c:v>12800</c:v>
                </c:pt>
                <c:pt idx="3">
                  <c:v>13000</c:v>
                </c:pt>
                <c:pt idx="4">
                  <c:v>14000</c:v>
                </c:pt>
                <c:pt idx="5">
                  <c:v>14500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Gemeinde'!$A$41</c:f>
              <c:strCache>
                <c:ptCount val="1"/>
                <c:pt idx="0">
                  <c:v>Kosten für die Heizenergie in € Kindergärten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Gemeinde'!$B$37:$O$37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Gemeinde'!$B$41:$O$41</c:f>
              <c:numCache>
                <c:ptCount val="6"/>
                <c:pt idx="0">
                  <c:v>20000</c:v>
                </c:pt>
                <c:pt idx="1">
                  <c:v>21000</c:v>
                </c:pt>
                <c:pt idx="2">
                  <c:v>21500</c:v>
                </c:pt>
                <c:pt idx="3">
                  <c:v>20000</c:v>
                </c:pt>
                <c:pt idx="4">
                  <c:v>22000</c:v>
                </c:pt>
                <c:pt idx="5">
                  <c:v>23000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Gemeinde'!$A$42</c:f>
              <c:strCache>
                <c:ptCount val="1"/>
                <c:pt idx="0">
                  <c:v>Kosten für die Heizenergie in € Feuerwehrhaus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Gemeinde'!$B$37:$O$37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Gemeinde'!$B$42:$O$42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Gemeinde'!$A$43</c:f>
              <c:strCache>
                <c:ptCount val="1"/>
                <c:pt idx="0">
                  <c:v>Kosten für die Heizenergie in €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Gemeinde'!$B$37:$O$37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Gemeinde'!$B$43:$O$43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Gemeinde'!$A$44</c:f>
              <c:strCache>
                <c:ptCount val="1"/>
                <c:pt idx="0">
                  <c:v>Kosten für die Heizenergie in €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Gemeinde'!$B$37:$O$37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Gemeinde'!$B$44:$O$44</c:f>
              <c:numCache>
                <c:ptCount val="6"/>
                <c:pt idx="0">
                  <c:v>350</c:v>
                </c:pt>
                <c:pt idx="1">
                  <c:v>540</c:v>
                </c:pt>
                <c:pt idx="2">
                  <c:v>650</c:v>
                </c:pt>
                <c:pt idx="3">
                  <c:v>640</c:v>
                </c:pt>
                <c:pt idx="4">
                  <c:v>430</c:v>
                </c:pt>
                <c:pt idx="5">
                  <c:v>450</c:v>
                </c:pt>
              </c:numCache>
            </c:numRef>
          </c:val>
          <c:smooth val="0"/>
        </c:ser>
        <c:marker val="1"/>
        <c:axId val="30993395"/>
        <c:axId val="10505100"/>
      </c:line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[$€-407];\-#,##0\ [$€-407]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3395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975"/>
          <c:y val="0.0605"/>
          <c:w val="0.599"/>
          <c:h val="0.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 an Heizenergie in kWh je m² der einzelnen Liegenschaften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525"/>
          <c:w val="0.934"/>
          <c:h val="0.811"/>
        </c:manualLayout>
      </c:layout>
      <c:lineChart>
        <c:grouping val="standard"/>
        <c:varyColors val="0"/>
        <c:ser>
          <c:idx val="3"/>
          <c:order val="0"/>
          <c:tx>
            <c:strRef>
              <c:f>'Daten Gemeinde'!$A$28</c:f>
              <c:strCache>
                <c:ptCount val="1"/>
                <c:pt idx="0">
                  <c:v>Verbrauch an Heizenergie in kWh/m² Rathaus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'Daten Gemeinde'!$B$27:$O$27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Gemeinde'!$B$28:$O$28</c:f>
              <c:numCache>
                <c:ptCount val="6"/>
                <c:pt idx="0">
                  <c:v>147</c:v>
                </c:pt>
                <c:pt idx="1">
                  <c:v>151.2</c:v>
                </c:pt>
                <c:pt idx="2">
                  <c:v>142.8</c:v>
                </c:pt>
                <c:pt idx="3">
                  <c:v>159.6</c:v>
                </c:pt>
                <c:pt idx="4">
                  <c:v>138.6</c:v>
                </c:pt>
                <c:pt idx="5">
                  <c:v>155.4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Gemeinde'!$A$29</c:f>
              <c:strCache>
                <c:ptCount val="1"/>
                <c:pt idx="0">
                  <c:v>Verbrauch an Heizenergie in kWh/m² Grundschule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'Daten Gemeinde'!$B$27:$O$27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Gemeinde'!$B$29:$O$29</c:f>
              <c:numCache>
                <c:ptCount val="6"/>
                <c:pt idx="0">
                  <c:v>128.125</c:v>
                </c:pt>
                <c:pt idx="1">
                  <c:v>133.25</c:v>
                </c:pt>
                <c:pt idx="2">
                  <c:v>123</c:v>
                </c:pt>
                <c:pt idx="3">
                  <c:v>153.75</c:v>
                </c:pt>
                <c:pt idx="4">
                  <c:v>148.625</c:v>
                </c:pt>
                <c:pt idx="5">
                  <c:v>146.0625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'Daten Gemeinde'!$A$30</c:f>
              <c:strCache>
                <c:ptCount val="1"/>
                <c:pt idx="0">
                  <c:v>Verbrauch an Heizenergie in kWh/m² Hauptschule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'Daten Gemeinde'!$B$27:$O$27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Gemeinde'!$B$30:$O$30</c:f>
              <c:numCache>
                <c:ptCount val="6"/>
                <c:pt idx="0">
                  <c:v>157.14285714285714</c:v>
                </c:pt>
                <c:pt idx="1">
                  <c:v>154</c:v>
                </c:pt>
                <c:pt idx="2">
                  <c:v>160.28571428571428</c:v>
                </c:pt>
                <c:pt idx="3">
                  <c:v>165</c:v>
                </c:pt>
                <c:pt idx="4">
                  <c:v>155.57142857142858</c:v>
                </c:pt>
                <c:pt idx="5">
                  <c:v>161.85714285714286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'Daten Gemeinde'!$A$31</c:f>
              <c:strCache>
                <c:ptCount val="1"/>
                <c:pt idx="0">
                  <c:v>Verbrauch an Heizenergie in kWh/m² Kindergärten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'Daten Gemeinde'!$B$27:$O$27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Gemeinde'!$B$31:$O$31</c:f>
              <c:numCache>
                <c:ptCount val="6"/>
                <c:pt idx="0">
                  <c:v>172.38333333333333</c:v>
                </c:pt>
                <c:pt idx="1">
                  <c:v>175.78333333333333</c:v>
                </c:pt>
                <c:pt idx="2">
                  <c:v>175.13333333333333</c:v>
                </c:pt>
                <c:pt idx="3">
                  <c:v>181.3</c:v>
                </c:pt>
                <c:pt idx="4">
                  <c:v>190.1</c:v>
                </c:pt>
                <c:pt idx="5">
                  <c:v>188.05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Gemeinde'!$A$32</c:f>
              <c:strCache>
                <c:ptCount val="1"/>
                <c:pt idx="0">
                  <c:v>Verbrauch an Heizenergie in kWh/m² Feuerwehrhaus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'Daten Gemeinde'!$B$27:$O$27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Gemeinde'!$B$32:$O$32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Gemeinde'!$A$33</c:f>
              <c:strCache>
                <c:ptCount val="1"/>
                <c:pt idx="0">
                  <c:v>Verbrauch an Heizenergie in kWh/m² Bauhof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'Daten Gemeinde'!$B$27:$O$27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Gemeinde'!$B$33:$O$33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'Daten Gemeinde'!$A$34</c:f>
              <c:strCache>
                <c:ptCount val="1"/>
                <c:pt idx="0">
                  <c:v>Verbrauch an Heizenergie in kWh/m² Kläranlage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'Daten Gemeinde'!$B$27:$O$27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Gemeinde'!$B$34:$O$34</c:f>
              <c:numCache>
                <c:ptCount val="6"/>
                <c:pt idx="0">
                  <c:v>18.88888888888889</c:v>
                </c:pt>
                <c:pt idx="1">
                  <c:v>30.555555555555557</c:v>
                </c:pt>
                <c:pt idx="2">
                  <c:v>37.22222222222222</c:v>
                </c:pt>
                <c:pt idx="3">
                  <c:v>38.888888888888886</c:v>
                </c:pt>
                <c:pt idx="4">
                  <c:v>23.333333333333332</c:v>
                </c:pt>
                <c:pt idx="5">
                  <c:v>25</c:v>
                </c:pt>
              </c:numCache>
            </c:numRef>
          </c:val>
          <c:smooth val="0"/>
        </c:ser>
        <c:marker val="1"/>
        <c:axId val="27437037"/>
        <c:axId val="45606742"/>
      </c:line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06742"/>
        <c:crosses val="autoZero"/>
        <c:auto val="1"/>
        <c:lblOffset val="100"/>
        <c:tickLblSkip val="1"/>
        <c:noMultiLvlLbl val="0"/>
      </c:catAx>
      <c:valAx>
        <c:axId val="4560674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kWh/m²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370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75"/>
          <c:y val="0.53875"/>
          <c:w val="0.599"/>
          <c:h val="0.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10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5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annes.hofmann@kreis-fs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9">
      <selection activeCell="B44" sqref="B44"/>
    </sheetView>
  </sheetViews>
  <sheetFormatPr defaultColWidth="11.421875" defaultRowHeight="12.75"/>
  <cols>
    <col min="1" max="1" width="23.421875" style="85" customWidth="1"/>
    <col min="2" max="16384" width="11.421875" style="85" customWidth="1"/>
  </cols>
  <sheetData>
    <row r="1" spans="1:4" ht="23.25">
      <c r="A1" s="98" t="s">
        <v>113</v>
      </c>
      <c r="B1" s="88"/>
      <c r="C1" s="88"/>
      <c r="D1" s="97"/>
    </row>
    <row r="2" spans="1:4" ht="18" customHeight="1">
      <c r="A2" s="85" t="s">
        <v>114</v>
      </c>
      <c r="B2" s="88"/>
      <c r="C2" s="88"/>
      <c r="D2" s="97"/>
    </row>
    <row r="3" spans="1:4" ht="18" customHeight="1">
      <c r="A3" s="87" t="s">
        <v>115</v>
      </c>
      <c r="B3" s="88"/>
      <c r="C3" s="88"/>
      <c r="D3" s="97"/>
    </row>
    <row r="4" spans="1:4" ht="18" customHeight="1">
      <c r="A4" s="85" t="s">
        <v>126</v>
      </c>
      <c r="B4" s="88"/>
      <c r="C4" s="88"/>
      <c r="D4" s="97"/>
    </row>
    <row r="5" spans="1:4" ht="18" customHeight="1">
      <c r="A5" s="85" t="s">
        <v>127</v>
      </c>
      <c r="B5" s="88"/>
      <c r="C5" s="88"/>
      <c r="D5" s="97"/>
    </row>
    <row r="6" spans="1:4" ht="18" customHeight="1">
      <c r="A6" s="85" t="s">
        <v>131</v>
      </c>
      <c r="B6" s="88"/>
      <c r="C6" s="88"/>
      <c r="D6" s="97"/>
    </row>
    <row r="7" spans="2:4" ht="18" customHeight="1">
      <c r="B7" s="88"/>
      <c r="C7" s="88"/>
      <c r="D7" s="97"/>
    </row>
    <row r="8" spans="2:4" ht="18" customHeight="1">
      <c r="B8" s="88"/>
      <c r="C8" s="88"/>
      <c r="D8" s="97"/>
    </row>
    <row r="9" spans="2:4" ht="18" customHeight="1" thickBot="1">
      <c r="B9" s="88"/>
      <c r="C9" s="88"/>
      <c r="D9" s="97"/>
    </row>
    <row r="10" spans="1:9" ht="18" customHeight="1" thickTop="1">
      <c r="A10" s="107" t="s">
        <v>133</v>
      </c>
      <c r="B10" s="108"/>
      <c r="C10" s="108"/>
      <c r="D10" s="109"/>
      <c r="E10" s="110"/>
      <c r="F10" s="110"/>
      <c r="G10" s="110"/>
      <c r="H10" s="110"/>
      <c r="I10" s="111"/>
    </row>
    <row r="11" spans="1:9" ht="18" customHeight="1" thickBot="1">
      <c r="A11" s="112" t="s">
        <v>12</v>
      </c>
      <c r="B11" s="113"/>
      <c r="C11" s="113"/>
      <c r="D11" s="114" t="s">
        <v>13</v>
      </c>
      <c r="E11" s="114"/>
      <c r="F11" s="115" t="s">
        <v>14</v>
      </c>
      <c r="G11" s="114"/>
      <c r="H11" s="114"/>
      <c r="I11" s="116"/>
    </row>
    <row r="12" spans="2:4" ht="18" customHeight="1" thickTop="1">
      <c r="B12" s="88"/>
      <c r="C12" s="88"/>
      <c r="D12" s="97"/>
    </row>
    <row r="13" spans="1:4" ht="18" customHeight="1">
      <c r="A13" s="85" t="s">
        <v>116</v>
      </c>
      <c r="B13" s="88"/>
      <c r="C13" s="88"/>
      <c r="D13" s="97"/>
    </row>
    <row r="14" spans="1:4" ht="18" customHeight="1">
      <c r="A14" s="85" t="s">
        <v>128</v>
      </c>
      <c r="B14" s="88"/>
      <c r="C14" s="88"/>
      <c r="D14" s="97"/>
    </row>
    <row r="15" spans="1:4" ht="18" customHeight="1">
      <c r="A15" s="85" t="s">
        <v>117</v>
      </c>
      <c r="B15" s="88"/>
      <c r="C15" s="88"/>
      <c r="D15" s="97"/>
    </row>
    <row r="16" spans="1:4" ht="18" customHeight="1">
      <c r="A16" s="85" t="s">
        <v>118</v>
      </c>
      <c r="B16" s="88"/>
      <c r="C16" s="88"/>
      <c r="D16" s="97"/>
    </row>
    <row r="17" spans="1:4" ht="18" customHeight="1">
      <c r="A17" s="85" t="s">
        <v>119</v>
      </c>
      <c r="B17" s="88"/>
      <c r="C17" s="88"/>
      <c r="D17" s="97"/>
    </row>
    <row r="18" spans="2:4" ht="18" customHeight="1">
      <c r="B18" s="88"/>
      <c r="C18" s="88"/>
      <c r="D18" s="97"/>
    </row>
    <row r="19" spans="2:4" ht="18" customHeight="1">
      <c r="B19" s="88"/>
      <c r="C19" s="88"/>
      <c r="D19" s="97"/>
    </row>
    <row r="20" spans="1:2" ht="18">
      <c r="A20" s="87" t="s">
        <v>120</v>
      </c>
      <c r="B20" s="85" t="s">
        <v>121</v>
      </c>
    </row>
    <row r="21" ht="18">
      <c r="A21" s="86" t="s">
        <v>87</v>
      </c>
    </row>
    <row r="22" ht="18">
      <c r="A22" s="85" t="s">
        <v>129</v>
      </c>
    </row>
    <row r="24" spans="1:2" ht="18">
      <c r="A24" s="87" t="s">
        <v>122</v>
      </c>
      <c r="B24" s="85" t="s">
        <v>130</v>
      </c>
    </row>
    <row r="25" ht="18">
      <c r="B25" s="85" t="s">
        <v>123</v>
      </c>
    </row>
    <row r="29" spans="1:3" ht="18">
      <c r="A29" s="87" t="s">
        <v>15</v>
      </c>
      <c r="C29" s="85" t="s">
        <v>134</v>
      </c>
    </row>
    <row r="30" ht="18">
      <c r="C30" s="85" t="s">
        <v>72</v>
      </c>
    </row>
    <row r="32" spans="1:2" ht="18">
      <c r="A32" s="87" t="s">
        <v>97</v>
      </c>
      <c r="B32" s="85" t="s">
        <v>135</v>
      </c>
    </row>
    <row r="33" ht="18">
      <c r="B33" s="85" t="s">
        <v>100</v>
      </c>
    </row>
    <row r="34" ht="18">
      <c r="B34" s="85" t="s">
        <v>98</v>
      </c>
    </row>
    <row r="35" ht="18">
      <c r="B35" s="85" t="s">
        <v>99</v>
      </c>
    </row>
    <row r="37" ht="18">
      <c r="A37" s="117">
        <v>41435</v>
      </c>
    </row>
    <row r="38" ht="18">
      <c r="A38" s="85" t="s">
        <v>124</v>
      </c>
    </row>
    <row r="39" ht="18">
      <c r="A39" s="85" t="s">
        <v>125</v>
      </c>
    </row>
  </sheetData>
  <sheetProtection/>
  <hyperlinks>
    <hyperlink ref="F11" r:id="rId1" display="johannes.hofmann@kreis-fs.d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551"/>
  <sheetViews>
    <sheetView zoomScale="98" zoomScaleNormal="98" zoomScalePageLayoutView="0" workbookViewId="0" topLeftCell="A1">
      <pane xSplit="1" ySplit="5" topLeftCell="B9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82" sqref="G182"/>
    </sheetView>
  </sheetViews>
  <sheetFormatPr defaultColWidth="11.421875" defaultRowHeight="12.75"/>
  <cols>
    <col min="1" max="1" width="62.00390625" style="0" customWidth="1"/>
    <col min="2" max="7" width="12.7109375" style="0" customWidth="1"/>
    <col min="8" max="15" width="12.7109375" style="0" hidden="1" customWidth="1"/>
    <col min="16" max="67" width="12.7109375" style="0" customWidth="1"/>
  </cols>
  <sheetData>
    <row r="1" spans="1:17" ht="20.25">
      <c r="A1" s="25" t="s">
        <v>103</v>
      </c>
      <c r="B1" s="8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2.75">
      <c r="B2" s="3"/>
    </row>
    <row r="3" spans="1:2" ht="15.75">
      <c r="A3" s="47" t="s">
        <v>20</v>
      </c>
      <c r="B3" s="3"/>
    </row>
    <row r="4" spans="1:2" ht="12.75">
      <c r="A4" s="2" t="s">
        <v>49</v>
      </c>
      <c r="B4" s="3"/>
    </row>
    <row r="5" spans="1:15" ht="12.75">
      <c r="A5" s="5" t="s">
        <v>11</v>
      </c>
      <c r="B5" s="5">
        <v>2007</v>
      </c>
      <c r="C5" s="5">
        <v>2008</v>
      </c>
      <c r="D5" s="5">
        <v>2009</v>
      </c>
      <c r="E5" s="5">
        <v>2010</v>
      </c>
      <c r="F5" s="5">
        <v>2011</v>
      </c>
      <c r="G5" s="5">
        <v>2012</v>
      </c>
      <c r="H5" s="5">
        <v>2013</v>
      </c>
      <c r="I5" s="5">
        <v>2014</v>
      </c>
      <c r="J5" s="5">
        <v>2015</v>
      </c>
      <c r="K5" s="5">
        <v>2016</v>
      </c>
      <c r="L5" s="5">
        <v>2017</v>
      </c>
      <c r="M5" s="5">
        <v>2018</v>
      </c>
      <c r="N5" s="5">
        <v>2019</v>
      </c>
      <c r="O5" s="5">
        <v>2020</v>
      </c>
    </row>
    <row r="6" spans="1:15" ht="12.75">
      <c r="A6" s="13" t="str">
        <f>A197</f>
        <v>Verbrauch an Heizenergie in kWh Rathaus</v>
      </c>
      <c r="B6" s="13">
        <f>B197</f>
        <v>36750</v>
      </c>
      <c r="C6" s="13">
        <f aca="true" t="shared" si="0" ref="C6:O6">C197</f>
        <v>37800</v>
      </c>
      <c r="D6" s="13">
        <f t="shared" si="0"/>
        <v>35700</v>
      </c>
      <c r="E6" s="13">
        <f t="shared" si="0"/>
        <v>39900</v>
      </c>
      <c r="F6" s="13">
        <f t="shared" si="0"/>
        <v>34650</v>
      </c>
      <c r="G6" s="13">
        <f t="shared" si="0"/>
        <v>38850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</row>
    <row r="7" spans="1:15" ht="12.75">
      <c r="A7" s="13" t="str">
        <f>A242</f>
        <v>Verbrauch an Heizenergie in kWh Grundschule</v>
      </c>
      <c r="B7" s="13">
        <f>B242</f>
        <v>256250</v>
      </c>
      <c r="C7" s="13">
        <f aca="true" t="shared" si="1" ref="C7:O7">C242</f>
        <v>266500</v>
      </c>
      <c r="D7" s="13">
        <f t="shared" si="1"/>
        <v>246000</v>
      </c>
      <c r="E7" s="13">
        <f t="shared" si="1"/>
        <v>307500</v>
      </c>
      <c r="F7" s="13">
        <f t="shared" si="1"/>
        <v>297250</v>
      </c>
      <c r="G7" s="13">
        <f t="shared" si="1"/>
        <v>292125</v>
      </c>
      <c r="H7" s="13">
        <f t="shared" si="1"/>
        <v>0</v>
      </c>
      <c r="I7" s="13">
        <f t="shared" si="1"/>
        <v>0</v>
      </c>
      <c r="J7" s="13">
        <f t="shared" si="1"/>
        <v>0</v>
      </c>
      <c r="K7" s="13">
        <f t="shared" si="1"/>
        <v>0</v>
      </c>
      <c r="L7" s="13">
        <f t="shared" si="1"/>
        <v>0</v>
      </c>
      <c r="M7" s="13">
        <f t="shared" si="1"/>
        <v>0</v>
      </c>
      <c r="N7" s="13">
        <f t="shared" si="1"/>
        <v>0</v>
      </c>
      <c r="O7" s="13">
        <f t="shared" si="1"/>
        <v>0</v>
      </c>
    </row>
    <row r="8" spans="1:15" ht="12.75">
      <c r="A8" s="90" t="str">
        <f>A286</f>
        <v>Verbrauch an Heizenergie in kWh Hauptschule</v>
      </c>
      <c r="B8" s="13">
        <f aca="true" t="shared" si="2" ref="B8:O8">B286</f>
        <v>330000</v>
      </c>
      <c r="C8" s="13">
        <f t="shared" si="2"/>
        <v>323400</v>
      </c>
      <c r="D8" s="13">
        <f t="shared" si="2"/>
        <v>336600</v>
      </c>
      <c r="E8" s="13">
        <f t="shared" si="2"/>
        <v>346500</v>
      </c>
      <c r="F8" s="13">
        <f t="shared" si="2"/>
        <v>326700</v>
      </c>
      <c r="G8" s="13">
        <f t="shared" si="2"/>
        <v>339900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2"/>
        <v>0</v>
      </c>
      <c r="M8" s="13">
        <f t="shared" si="2"/>
        <v>0</v>
      </c>
      <c r="N8" s="13">
        <f t="shared" si="2"/>
        <v>0</v>
      </c>
      <c r="O8" s="13">
        <f t="shared" si="2"/>
        <v>0</v>
      </c>
    </row>
    <row r="9" spans="1:15" ht="12.75">
      <c r="A9" s="13" t="str">
        <f>A330</f>
        <v>Verbrauch an Heizenergie in kWh Kindergärten</v>
      </c>
      <c r="B9" s="13">
        <f aca="true" t="shared" si="3" ref="B9:O9">B330</f>
        <v>258575</v>
      </c>
      <c r="C9" s="13">
        <f t="shared" si="3"/>
        <v>263675</v>
      </c>
      <c r="D9" s="13">
        <f t="shared" si="3"/>
        <v>262700</v>
      </c>
      <c r="E9" s="13">
        <f t="shared" si="3"/>
        <v>271950</v>
      </c>
      <c r="F9" s="13">
        <f t="shared" si="3"/>
        <v>285150</v>
      </c>
      <c r="G9" s="13">
        <f t="shared" si="3"/>
        <v>282075</v>
      </c>
      <c r="H9" s="13">
        <f t="shared" si="3"/>
        <v>0</v>
      </c>
      <c r="I9" s="13">
        <f t="shared" si="3"/>
        <v>0</v>
      </c>
      <c r="J9" s="13">
        <f t="shared" si="3"/>
        <v>0</v>
      </c>
      <c r="K9" s="13">
        <f t="shared" si="3"/>
        <v>0</v>
      </c>
      <c r="L9" s="13">
        <f t="shared" si="3"/>
        <v>0</v>
      </c>
      <c r="M9" s="13">
        <f t="shared" si="3"/>
        <v>0</v>
      </c>
      <c r="N9" s="13">
        <f t="shared" si="3"/>
        <v>0</v>
      </c>
      <c r="O9" s="13">
        <f t="shared" si="3"/>
        <v>0</v>
      </c>
    </row>
    <row r="10" spans="1:15" ht="12.75">
      <c r="A10" s="90" t="str">
        <f>A375</f>
        <v>Verbrauch an Heizenergie in kWh Feuerwehrhaus</v>
      </c>
      <c r="B10" s="13">
        <f aca="true" t="shared" si="4" ref="B10:O10">B375</f>
        <v>0</v>
      </c>
      <c r="C10" s="13">
        <f t="shared" si="4"/>
        <v>0</v>
      </c>
      <c r="D10" s="13">
        <f t="shared" si="4"/>
        <v>0</v>
      </c>
      <c r="E10" s="13">
        <f t="shared" si="4"/>
        <v>0</v>
      </c>
      <c r="F10" s="13">
        <f t="shared" si="4"/>
        <v>0</v>
      </c>
      <c r="G10" s="13">
        <f t="shared" si="4"/>
        <v>0</v>
      </c>
      <c r="H10" s="13">
        <f t="shared" si="4"/>
        <v>0</v>
      </c>
      <c r="I10" s="13">
        <f t="shared" si="4"/>
        <v>0</v>
      </c>
      <c r="J10" s="13">
        <f t="shared" si="4"/>
        <v>0</v>
      </c>
      <c r="K10" s="13">
        <f t="shared" si="4"/>
        <v>0</v>
      </c>
      <c r="L10" s="13">
        <f t="shared" si="4"/>
        <v>0</v>
      </c>
      <c r="M10" s="13">
        <f t="shared" si="4"/>
        <v>0</v>
      </c>
      <c r="N10" s="13">
        <f t="shared" si="4"/>
        <v>0</v>
      </c>
      <c r="O10" s="13">
        <f t="shared" si="4"/>
        <v>0</v>
      </c>
    </row>
    <row r="11" spans="1:15" ht="12.75">
      <c r="A11" s="90" t="str">
        <f>A419</f>
        <v>Verbrauch an Heizenergie in kWh Bauhof</v>
      </c>
      <c r="B11" s="13">
        <f aca="true" t="shared" si="5" ref="B11:O11">B419</f>
        <v>0</v>
      </c>
      <c r="C11" s="13">
        <f t="shared" si="5"/>
        <v>0</v>
      </c>
      <c r="D11" s="13">
        <f t="shared" si="5"/>
        <v>0</v>
      </c>
      <c r="E11" s="13">
        <f t="shared" si="5"/>
        <v>0</v>
      </c>
      <c r="F11" s="13">
        <f t="shared" si="5"/>
        <v>0</v>
      </c>
      <c r="G11" s="13">
        <f t="shared" si="5"/>
        <v>0</v>
      </c>
      <c r="H11" s="13">
        <f t="shared" si="5"/>
        <v>0</v>
      </c>
      <c r="I11" s="13">
        <f t="shared" si="5"/>
        <v>0</v>
      </c>
      <c r="J11" s="13">
        <f t="shared" si="5"/>
        <v>0</v>
      </c>
      <c r="K11" s="13">
        <f t="shared" si="5"/>
        <v>0</v>
      </c>
      <c r="L11" s="13">
        <f t="shared" si="5"/>
        <v>0</v>
      </c>
      <c r="M11" s="13">
        <f t="shared" si="5"/>
        <v>0</v>
      </c>
      <c r="N11" s="13">
        <f t="shared" si="5"/>
        <v>0</v>
      </c>
      <c r="O11" s="13">
        <f t="shared" si="5"/>
        <v>0</v>
      </c>
    </row>
    <row r="12" spans="1:15" ht="12.75">
      <c r="A12" s="13" t="str">
        <f>A488</f>
        <v>Verbrauch an Heizenergie in kWh Kläranlage</v>
      </c>
      <c r="B12" s="13">
        <f aca="true" t="shared" si="6" ref="B12:O12">B488</f>
        <v>3400</v>
      </c>
      <c r="C12" s="13">
        <f t="shared" si="6"/>
        <v>5500</v>
      </c>
      <c r="D12" s="13">
        <f t="shared" si="6"/>
        <v>6700</v>
      </c>
      <c r="E12" s="13">
        <f t="shared" si="6"/>
        <v>7000</v>
      </c>
      <c r="F12" s="13">
        <f t="shared" si="6"/>
        <v>4200</v>
      </c>
      <c r="G12" s="13">
        <f t="shared" si="6"/>
        <v>4500</v>
      </c>
      <c r="H12" s="13">
        <f t="shared" si="6"/>
        <v>0</v>
      </c>
      <c r="I12" s="13">
        <f t="shared" si="6"/>
        <v>0</v>
      </c>
      <c r="J12" s="13">
        <f t="shared" si="6"/>
        <v>0</v>
      </c>
      <c r="K12" s="13">
        <f t="shared" si="6"/>
        <v>0</v>
      </c>
      <c r="L12" s="13">
        <f t="shared" si="6"/>
        <v>0</v>
      </c>
      <c r="M12" s="13">
        <f t="shared" si="6"/>
        <v>0</v>
      </c>
      <c r="N12" s="13">
        <f t="shared" si="6"/>
        <v>0</v>
      </c>
      <c r="O12" s="13">
        <f t="shared" si="6"/>
        <v>0</v>
      </c>
    </row>
    <row r="13" spans="1:15" s="14" customFormat="1" ht="12.75">
      <c r="A13" s="14" t="s">
        <v>24</v>
      </c>
      <c r="B13" s="33">
        <f>SUM(B6:B12)</f>
        <v>884975</v>
      </c>
      <c r="C13" s="33">
        <f aca="true" t="shared" si="7" ref="C13:O13">SUM(C6:C12)</f>
        <v>896875</v>
      </c>
      <c r="D13" s="33">
        <f t="shared" si="7"/>
        <v>887700</v>
      </c>
      <c r="E13" s="33">
        <f t="shared" si="7"/>
        <v>972850</v>
      </c>
      <c r="F13" s="33">
        <f t="shared" si="7"/>
        <v>947950</v>
      </c>
      <c r="G13" s="33">
        <f t="shared" si="7"/>
        <v>957450</v>
      </c>
      <c r="H13" s="33">
        <f t="shared" si="7"/>
        <v>0</v>
      </c>
      <c r="I13" s="33">
        <f t="shared" si="7"/>
        <v>0</v>
      </c>
      <c r="J13" s="33">
        <f t="shared" si="7"/>
        <v>0</v>
      </c>
      <c r="K13" s="33">
        <f t="shared" si="7"/>
        <v>0</v>
      </c>
      <c r="L13" s="33">
        <f t="shared" si="7"/>
        <v>0</v>
      </c>
      <c r="M13" s="33">
        <f t="shared" si="7"/>
        <v>0</v>
      </c>
      <c r="N13" s="33">
        <f t="shared" si="7"/>
        <v>0</v>
      </c>
      <c r="O13" s="33">
        <f t="shared" si="7"/>
        <v>0</v>
      </c>
    </row>
    <row r="14" spans="1:15" s="51" customFormat="1" ht="12.75">
      <c r="A14" s="50" t="s">
        <v>32</v>
      </c>
      <c r="B14" s="34"/>
      <c r="C14" s="52">
        <f>(C13-B13)/B13</f>
        <v>0.013446707534111133</v>
      </c>
      <c r="D14" s="52">
        <f aca="true" t="shared" si="8" ref="D14:O14">(D13-C13)/C13</f>
        <v>-0.010229965156794425</v>
      </c>
      <c r="E14" s="52">
        <f t="shared" si="8"/>
        <v>0.09592204573617213</v>
      </c>
      <c r="F14" s="52">
        <f t="shared" si="8"/>
        <v>-0.02559490157783831</v>
      </c>
      <c r="G14" s="52">
        <f t="shared" si="8"/>
        <v>0.01002162561316525</v>
      </c>
      <c r="H14" s="52">
        <f t="shared" si="8"/>
        <v>-1</v>
      </c>
      <c r="I14" s="52" t="e">
        <f t="shared" si="8"/>
        <v>#DIV/0!</v>
      </c>
      <c r="J14" s="52" t="e">
        <f t="shared" si="8"/>
        <v>#DIV/0!</v>
      </c>
      <c r="K14" s="52" t="e">
        <f t="shared" si="8"/>
        <v>#DIV/0!</v>
      </c>
      <c r="L14" s="52" t="e">
        <f t="shared" si="8"/>
        <v>#DIV/0!</v>
      </c>
      <c r="M14" s="52" t="e">
        <f t="shared" si="8"/>
        <v>#DIV/0!</v>
      </c>
      <c r="N14" s="52" t="e">
        <f t="shared" si="8"/>
        <v>#DIV/0!</v>
      </c>
      <c r="O14" s="52" t="e">
        <f t="shared" si="8"/>
        <v>#DIV/0!</v>
      </c>
    </row>
    <row r="15" spans="1:15" s="51" customFormat="1" ht="12.75">
      <c r="A15" s="50"/>
      <c r="B15" s="3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2" ht="12.75">
      <c r="A16" s="2" t="s">
        <v>50</v>
      </c>
      <c r="B16" s="3"/>
    </row>
    <row r="17" spans="1:15" ht="12.75">
      <c r="A17" s="11" t="s">
        <v>11</v>
      </c>
      <c r="B17" s="11">
        <v>2007</v>
      </c>
      <c r="C17" s="11">
        <v>2008</v>
      </c>
      <c r="D17" s="11">
        <v>2009</v>
      </c>
      <c r="E17" s="11">
        <v>2010</v>
      </c>
      <c r="F17" s="11">
        <v>2011</v>
      </c>
      <c r="G17" s="11">
        <v>2012</v>
      </c>
      <c r="H17" s="11">
        <v>2013</v>
      </c>
      <c r="I17" s="11">
        <v>2014</v>
      </c>
      <c r="J17" s="11">
        <v>2015</v>
      </c>
      <c r="K17" s="11">
        <v>2016</v>
      </c>
      <c r="L17" s="11">
        <v>2017</v>
      </c>
      <c r="M17" s="11">
        <v>2018</v>
      </c>
      <c r="N17" s="11">
        <v>2019</v>
      </c>
      <c r="O17" s="11">
        <v>2020</v>
      </c>
    </row>
    <row r="18" spans="1:15" s="58" customFormat="1" ht="12.75">
      <c r="A18" s="56" t="str">
        <f aca="true" t="shared" si="9" ref="A18:A24">A6</f>
        <v>Verbrauch an Heizenergie in kWh Rathaus</v>
      </c>
      <c r="B18" s="57">
        <f>B6/B13</f>
        <v>0.041526596796519676</v>
      </c>
      <c r="C18" s="57">
        <f aca="true" t="shared" si="10" ref="C18:O18">C6/C13</f>
        <v>0.04214634146341464</v>
      </c>
      <c r="D18" s="57">
        <f t="shared" si="10"/>
        <v>0.04021628928692126</v>
      </c>
      <c r="E18" s="57">
        <f t="shared" si="10"/>
        <v>0.04101351698617464</v>
      </c>
      <c r="F18" s="57">
        <f t="shared" si="10"/>
        <v>0.03655256078907115</v>
      </c>
      <c r="G18" s="57">
        <f t="shared" si="10"/>
        <v>0.040576531411561964</v>
      </c>
      <c r="H18" s="57" t="e">
        <f t="shared" si="10"/>
        <v>#DIV/0!</v>
      </c>
      <c r="I18" s="57" t="e">
        <f t="shared" si="10"/>
        <v>#DIV/0!</v>
      </c>
      <c r="J18" s="57" t="e">
        <f t="shared" si="10"/>
        <v>#DIV/0!</v>
      </c>
      <c r="K18" s="57" t="e">
        <f t="shared" si="10"/>
        <v>#DIV/0!</v>
      </c>
      <c r="L18" s="57" t="e">
        <f t="shared" si="10"/>
        <v>#DIV/0!</v>
      </c>
      <c r="M18" s="57" t="e">
        <f t="shared" si="10"/>
        <v>#DIV/0!</v>
      </c>
      <c r="N18" s="57" t="e">
        <f t="shared" si="10"/>
        <v>#DIV/0!</v>
      </c>
      <c r="O18" s="57" t="e">
        <f t="shared" si="10"/>
        <v>#DIV/0!</v>
      </c>
    </row>
    <row r="19" spans="1:15" s="58" customFormat="1" ht="12.75">
      <c r="A19" s="56" t="str">
        <f t="shared" si="9"/>
        <v>Verbrauch an Heizenergie in kWh Grundschule</v>
      </c>
      <c r="B19" s="57">
        <f>B7/B13</f>
        <v>0.2895562021526032</v>
      </c>
      <c r="C19" s="57">
        <f aca="true" t="shared" si="11" ref="C19:O19">C7/C13</f>
        <v>0.29714285714285715</v>
      </c>
      <c r="D19" s="57">
        <f t="shared" si="11"/>
        <v>0.27712064886786075</v>
      </c>
      <c r="E19" s="57">
        <f t="shared" si="11"/>
        <v>0.3160816158708948</v>
      </c>
      <c r="F19" s="57">
        <f t="shared" si="11"/>
        <v>0.31357139089614433</v>
      </c>
      <c r="G19" s="57">
        <f t="shared" si="11"/>
        <v>0.30510731630894566</v>
      </c>
      <c r="H19" s="57" t="e">
        <f t="shared" si="11"/>
        <v>#DIV/0!</v>
      </c>
      <c r="I19" s="57" t="e">
        <f t="shared" si="11"/>
        <v>#DIV/0!</v>
      </c>
      <c r="J19" s="57" t="e">
        <f t="shared" si="11"/>
        <v>#DIV/0!</v>
      </c>
      <c r="K19" s="57" t="e">
        <f t="shared" si="11"/>
        <v>#DIV/0!</v>
      </c>
      <c r="L19" s="57" t="e">
        <f t="shared" si="11"/>
        <v>#DIV/0!</v>
      </c>
      <c r="M19" s="57" t="e">
        <f t="shared" si="11"/>
        <v>#DIV/0!</v>
      </c>
      <c r="N19" s="57" t="e">
        <f t="shared" si="11"/>
        <v>#DIV/0!</v>
      </c>
      <c r="O19" s="57" t="e">
        <f t="shared" si="11"/>
        <v>#DIV/0!</v>
      </c>
    </row>
    <row r="20" spans="1:15" s="58" customFormat="1" ht="12.75">
      <c r="A20" s="56" t="str">
        <f t="shared" si="9"/>
        <v>Verbrauch an Heizenergie in kWh Hauptschule</v>
      </c>
      <c r="B20" s="57">
        <f>B8/B13</f>
        <v>0.3728918896014012</v>
      </c>
      <c r="C20" s="57">
        <f aca="true" t="shared" si="12" ref="C20:O20">C8/C13</f>
        <v>0.3605853658536585</v>
      </c>
      <c r="D20" s="57">
        <f t="shared" si="12"/>
        <v>0.379182156133829</v>
      </c>
      <c r="E20" s="57">
        <f t="shared" si="12"/>
        <v>0.35617001593256925</v>
      </c>
      <c r="F20" s="57">
        <f t="shared" si="12"/>
        <v>0.34463843029695657</v>
      </c>
      <c r="G20" s="57">
        <f t="shared" si="12"/>
        <v>0.3550054833150556</v>
      </c>
      <c r="H20" s="57" t="e">
        <f t="shared" si="12"/>
        <v>#DIV/0!</v>
      </c>
      <c r="I20" s="57" t="e">
        <f t="shared" si="12"/>
        <v>#DIV/0!</v>
      </c>
      <c r="J20" s="57" t="e">
        <f t="shared" si="12"/>
        <v>#DIV/0!</v>
      </c>
      <c r="K20" s="57" t="e">
        <f t="shared" si="12"/>
        <v>#DIV/0!</v>
      </c>
      <c r="L20" s="57" t="e">
        <f t="shared" si="12"/>
        <v>#DIV/0!</v>
      </c>
      <c r="M20" s="57" t="e">
        <f t="shared" si="12"/>
        <v>#DIV/0!</v>
      </c>
      <c r="N20" s="57" t="e">
        <f t="shared" si="12"/>
        <v>#DIV/0!</v>
      </c>
      <c r="O20" s="57" t="e">
        <f t="shared" si="12"/>
        <v>#DIV/0!</v>
      </c>
    </row>
    <row r="21" spans="1:15" s="58" customFormat="1" ht="12.75">
      <c r="A21" s="56" t="str">
        <f t="shared" si="9"/>
        <v>Verbrauch an Heizenergie in kWh Kindergärten</v>
      </c>
      <c r="B21" s="57">
        <f>B9/B13</f>
        <v>0.29218339501115853</v>
      </c>
      <c r="C21" s="57">
        <f aca="true" t="shared" si="13" ref="C21:O21">C9/C13</f>
        <v>0.293993031358885</v>
      </c>
      <c r="D21" s="57">
        <f t="shared" si="13"/>
        <v>0.2959333108031993</v>
      </c>
      <c r="E21" s="57">
        <f t="shared" si="13"/>
        <v>0.2795394973531377</v>
      </c>
      <c r="F21" s="57">
        <f t="shared" si="13"/>
        <v>0.3008070045888496</v>
      </c>
      <c r="G21" s="57">
        <f t="shared" si="13"/>
        <v>0.2946106846310512</v>
      </c>
      <c r="H21" s="57" t="e">
        <f t="shared" si="13"/>
        <v>#DIV/0!</v>
      </c>
      <c r="I21" s="57" t="e">
        <f t="shared" si="13"/>
        <v>#DIV/0!</v>
      </c>
      <c r="J21" s="57" t="e">
        <f t="shared" si="13"/>
        <v>#DIV/0!</v>
      </c>
      <c r="K21" s="57" t="e">
        <f t="shared" si="13"/>
        <v>#DIV/0!</v>
      </c>
      <c r="L21" s="57" t="e">
        <f t="shared" si="13"/>
        <v>#DIV/0!</v>
      </c>
      <c r="M21" s="57" t="e">
        <f t="shared" si="13"/>
        <v>#DIV/0!</v>
      </c>
      <c r="N21" s="57" t="e">
        <f t="shared" si="13"/>
        <v>#DIV/0!</v>
      </c>
      <c r="O21" s="57" t="e">
        <f t="shared" si="13"/>
        <v>#DIV/0!</v>
      </c>
    </row>
    <row r="22" spans="1:15" s="58" customFormat="1" ht="12.75">
      <c r="A22" s="56" t="str">
        <f t="shared" si="9"/>
        <v>Verbrauch an Heizenergie in kWh Feuerwehrhaus</v>
      </c>
      <c r="B22" s="57">
        <f>B10/B13</f>
        <v>0</v>
      </c>
      <c r="C22" s="57">
        <f aca="true" t="shared" si="14" ref="C22:O22">C10/C13</f>
        <v>0</v>
      </c>
      <c r="D22" s="57">
        <f t="shared" si="14"/>
        <v>0</v>
      </c>
      <c r="E22" s="57">
        <f t="shared" si="14"/>
        <v>0</v>
      </c>
      <c r="F22" s="57">
        <f t="shared" si="14"/>
        <v>0</v>
      </c>
      <c r="G22" s="57">
        <f t="shared" si="14"/>
        <v>0</v>
      </c>
      <c r="H22" s="57" t="e">
        <f t="shared" si="14"/>
        <v>#DIV/0!</v>
      </c>
      <c r="I22" s="57" t="e">
        <f t="shared" si="14"/>
        <v>#DIV/0!</v>
      </c>
      <c r="J22" s="57" t="e">
        <f t="shared" si="14"/>
        <v>#DIV/0!</v>
      </c>
      <c r="K22" s="57" t="e">
        <f t="shared" si="14"/>
        <v>#DIV/0!</v>
      </c>
      <c r="L22" s="57" t="e">
        <f t="shared" si="14"/>
        <v>#DIV/0!</v>
      </c>
      <c r="M22" s="57" t="e">
        <f t="shared" si="14"/>
        <v>#DIV/0!</v>
      </c>
      <c r="N22" s="57" t="e">
        <f t="shared" si="14"/>
        <v>#DIV/0!</v>
      </c>
      <c r="O22" s="57" t="e">
        <f t="shared" si="14"/>
        <v>#DIV/0!</v>
      </c>
    </row>
    <row r="23" spans="1:15" s="58" customFormat="1" ht="12.75">
      <c r="A23" s="56" t="str">
        <f t="shared" si="9"/>
        <v>Verbrauch an Heizenergie in kWh Bauhof</v>
      </c>
      <c r="B23" s="57">
        <f>B11/B13</f>
        <v>0</v>
      </c>
      <c r="C23" s="57">
        <f aca="true" t="shared" si="15" ref="C23:O23">C11/C13</f>
        <v>0</v>
      </c>
      <c r="D23" s="57">
        <f t="shared" si="15"/>
        <v>0</v>
      </c>
      <c r="E23" s="57">
        <f t="shared" si="15"/>
        <v>0</v>
      </c>
      <c r="F23" s="57">
        <f t="shared" si="15"/>
        <v>0</v>
      </c>
      <c r="G23" s="57">
        <f t="shared" si="15"/>
        <v>0</v>
      </c>
      <c r="H23" s="57" t="e">
        <f t="shared" si="15"/>
        <v>#DIV/0!</v>
      </c>
      <c r="I23" s="57" t="e">
        <f t="shared" si="15"/>
        <v>#DIV/0!</v>
      </c>
      <c r="J23" s="57" t="e">
        <f t="shared" si="15"/>
        <v>#DIV/0!</v>
      </c>
      <c r="K23" s="57" t="e">
        <f t="shared" si="15"/>
        <v>#DIV/0!</v>
      </c>
      <c r="L23" s="57" t="e">
        <f t="shared" si="15"/>
        <v>#DIV/0!</v>
      </c>
      <c r="M23" s="57" t="e">
        <f t="shared" si="15"/>
        <v>#DIV/0!</v>
      </c>
      <c r="N23" s="57" t="e">
        <f t="shared" si="15"/>
        <v>#DIV/0!</v>
      </c>
      <c r="O23" s="57" t="e">
        <f t="shared" si="15"/>
        <v>#DIV/0!</v>
      </c>
    </row>
    <row r="24" spans="1:15" s="58" customFormat="1" ht="12.75">
      <c r="A24" s="56" t="str">
        <f t="shared" si="9"/>
        <v>Verbrauch an Heizenergie in kWh Kläranlage</v>
      </c>
      <c r="B24" s="57">
        <f>B12/B13</f>
        <v>0.0038419164383174664</v>
      </c>
      <c r="C24" s="57">
        <f aca="true" t="shared" si="16" ref="C24:O24">C12/C13</f>
        <v>0.006132404181184669</v>
      </c>
      <c r="D24" s="57">
        <f t="shared" si="16"/>
        <v>0.0075475949081897035</v>
      </c>
      <c r="E24" s="57">
        <f t="shared" si="16"/>
        <v>0.007195353857223621</v>
      </c>
      <c r="F24" s="57">
        <f t="shared" si="16"/>
        <v>0.0044306134289783215</v>
      </c>
      <c r="G24" s="57">
        <f t="shared" si="16"/>
        <v>0.004699984333385555</v>
      </c>
      <c r="H24" s="57" t="e">
        <f t="shared" si="16"/>
        <v>#DIV/0!</v>
      </c>
      <c r="I24" s="57" t="e">
        <f t="shared" si="16"/>
        <v>#DIV/0!</v>
      </c>
      <c r="J24" s="57" t="e">
        <f t="shared" si="16"/>
        <v>#DIV/0!</v>
      </c>
      <c r="K24" s="57" t="e">
        <f t="shared" si="16"/>
        <v>#DIV/0!</v>
      </c>
      <c r="L24" s="57" t="e">
        <f t="shared" si="16"/>
        <v>#DIV/0!</v>
      </c>
      <c r="M24" s="57" t="e">
        <f t="shared" si="16"/>
        <v>#DIV/0!</v>
      </c>
      <c r="N24" s="57" t="e">
        <f t="shared" si="16"/>
        <v>#DIV/0!</v>
      </c>
      <c r="O24" s="57" t="e">
        <f t="shared" si="16"/>
        <v>#DIV/0!</v>
      </c>
    </row>
    <row r="25" spans="1:15" s="51" customFormat="1" ht="12.75">
      <c r="A25" s="50"/>
      <c r="B25" s="3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2" ht="12.75">
      <c r="A26" s="2" t="s">
        <v>51</v>
      </c>
      <c r="B26" s="3"/>
    </row>
    <row r="27" spans="1:15" ht="12.75">
      <c r="A27" s="5" t="s">
        <v>11</v>
      </c>
      <c r="B27" s="5">
        <v>2007</v>
      </c>
      <c r="C27" s="5">
        <v>2008</v>
      </c>
      <c r="D27" s="5">
        <v>2009</v>
      </c>
      <c r="E27" s="5">
        <v>2010</v>
      </c>
      <c r="F27" s="5">
        <v>2011</v>
      </c>
      <c r="G27" s="5">
        <v>2012</v>
      </c>
      <c r="H27" s="5">
        <v>2013</v>
      </c>
      <c r="I27" s="5">
        <v>2014</v>
      </c>
      <c r="J27" s="5">
        <v>2015</v>
      </c>
      <c r="K27" s="5">
        <v>2016</v>
      </c>
      <c r="L27" s="5">
        <v>2017</v>
      </c>
      <c r="M27" s="5">
        <v>2018</v>
      </c>
      <c r="N27" s="5">
        <v>2019</v>
      </c>
      <c r="O27" s="5">
        <v>2020</v>
      </c>
    </row>
    <row r="28" spans="1:15" ht="12.75">
      <c r="A28" s="13" t="str">
        <f>A198</f>
        <v>Verbrauch an Heizenergie in kWh/m² Rathaus</v>
      </c>
      <c r="B28" s="13">
        <f>B198</f>
        <v>147</v>
      </c>
      <c r="C28" s="13">
        <f aca="true" t="shared" si="17" ref="C28:O28">C198</f>
        <v>151.2</v>
      </c>
      <c r="D28" s="13">
        <f t="shared" si="17"/>
        <v>142.8</v>
      </c>
      <c r="E28" s="13">
        <f t="shared" si="17"/>
        <v>159.6</v>
      </c>
      <c r="F28" s="13">
        <f t="shared" si="17"/>
        <v>138.6</v>
      </c>
      <c r="G28" s="13">
        <f t="shared" si="17"/>
        <v>155.4</v>
      </c>
      <c r="H28" s="13" t="e">
        <f t="shared" si="17"/>
        <v>#DIV/0!</v>
      </c>
      <c r="I28" s="13" t="e">
        <f t="shared" si="17"/>
        <v>#DIV/0!</v>
      </c>
      <c r="J28" s="13" t="e">
        <f t="shared" si="17"/>
        <v>#DIV/0!</v>
      </c>
      <c r="K28" s="13" t="e">
        <f t="shared" si="17"/>
        <v>#DIV/0!</v>
      </c>
      <c r="L28" s="13" t="e">
        <f t="shared" si="17"/>
        <v>#DIV/0!</v>
      </c>
      <c r="M28" s="13" t="e">
        <f t="shared" si="17"/>
        <v>#DIV/0!</v>
      </c>
      <c r="N28" s="13" t="e">
        <f t="shared" si="17"/>
        <v>#DIV/0!</v>
      </c>
      <c r="O28" s="13" t="e">
        <f t="shared" si="17"/>
        <v>#DIV/0!</v>
      </c>
    </row>
    <row r="29" spans="1:15" ht="12.75">
      <c r="A29" s="13" t="str">
        <f>A243</f>
        <v>Verbrauch an Heizenergie in kWh/m² Grundschule</v>
      </c>
      <c r="B29" s="13">
        <f>B243</f>
        <v>128.125</v>
      </c>
      <c r="C29" s="13">
        <f aca="true" t="shared" si="18" ref="C29:O29">C243</f>
        <v>133.25</v>
      </c>
      <c r="D29" s="13">
        <f t="shared" si="18"/>
        <v>123</v>
      </c>
      <c r="E29" s="13">
        <f t="shared" si="18"/>
        <v>153.75</v>
      </c>
      <c r="F29" s="13">
        <f t="shared" si="18"/>
        <v>148.625</v>
      </c>
      <c r="G29" s="13">
        <f t="shared" si="18"/>
        <v>146.0625</v>
      </c>
      <c r="H29" s="13" t="e">
        <f t="shared" si="18"/>
        <v>#DIV/0!</v>
      </c>
      <c r="I29" s="13" t="e">
        <f t="shared" si="18"/>
        <v>#DIV/0!</v>
      </c>
      <c r="J29" s="13" t="e">
        <f t="shared" si="18"/>
        <v>#DIV/0!</v>
      </c>
      <c r="K29" s="13" t="e">
        <f t="shared" si="18"/>
        <v>#DIV/0!</v>
      </c>
      <c r="L29" s="13" t="e">
        <f t="shared" si="18"/>
        <v>#DIV/0!</v>
      </c>
      <c r="M29" s="13" t="e">
        <f t="shared" si="18"/>
        <v>#DIV/0!</v>
      </c>
      <c r="N29" s="13" t="e">
        <f t="shared" si="18"/>
        <v>#DIV/0!</v>
      </c>
      <c r="O29" s="13" t="e">
        <f t="shared" si="18"/>
        <v>#DIV/0!</v>
      </c>
    </row>
    <row r="30" spans="1:15" ht="12.75">
      <c r="A30" s="13" t="str">
        <f>A287</f>
        <v>Verbrauch an Heizenergie in kWh/m² Hauptschule</v>
      </c>
      <c r="B30" s="13">
        <f aca="true" t="shared" si="19" ref="B30:O30">B287</f>
        <v>157.14285714285714</v>
      </c>
      <c r="C30" s="13">
        <f t="shared" si="19"/>
        <v>154</v>
      </c>
      <c r="D30" s="13">
        <f t="shared" si="19"/>
        <v>160.28571428571428</v>
      </c>
      <c r="E30" s="13">
        <f t="shared" si="19"/>
        <v>165</v>
      </c>
      <c r="F30" s="13">
        <f t="shared" si="19"/>
        <v>155.57142857142858</v>
      </c>
      <c r="G30" s="13">
        <f t="shared" si="19"/>
        <v>161.85714285714286</v>
      </c>
      <c r="H30" s="13" t="e">
        <f t="shared" si="19"/>
        <v>#DIV/0!</v>
      </c>
      <c r="I30" s="13" t="e">
        <f t="shared" si="19"/>
        <v>#DIV/0!</v>
      </c>
      <c r="J30" s="13" t="e">
        <f t="shared" si="19"/>
        <v>#DIV/0!</v>
      </c>
      <c r="K30" s="13" t="e">
        <f t="shared" si="19"/>
        <v>#DIV/0!</v>
      </c>
      <c r="L30" s="13" t="e">
        <f t="shared" si="19"/>
        <v>#DIV/0!</v>
      </c>
      <c r="M30" s="13" t="e">
        <f t="shared" si="19"/>
        <v>#DIV/0!</v>
      </c>
      <c r="N30" s="13" t="e">
        <f t="shared" si="19"/>
        <v>#DIV/0!</v>
      </c>
      <c r="O30" s="13" t="e">
        <f t="shared" si="19"/>
        <v>#DIV/0!</v>
      </c>
    </row>
    <row r="31" spans="1:15" ht="12.75">
      <c r="A31" s="13" t="str">
        <f>A331</f>
        <v>Verbrauch an Heizenergie in kWh/m² Kindergärten</v>
      </c>
      <c r="B31" s="13">
        <f aca="true" t="shared" si="20" ref="B31:O31">B331</f>
        <v>172.38333333333333</v>
      </c>
      <c r="C31" s="13">
        <f t="shared" si="20"/>
        <v>175.78333333333333</v>
      </c>
      <c r="D31" s="13">
        <f t="shared" si="20"/>
        <v>175.13333333333333</v>
      </c>
      <c r="E31" s="13">
        <f t="shared" si="20"/>
        <v>181.3</v>
      </c>
      <c r="F31" s="13">
        <f t="shared" si="20"/>
        <v>190.1</v>
      </c>
      <c r="G31" s="13">
        <f t="shared" si="20"/>
        <v>188.05</v>
      </c>
      <c r="H31" s="13" t="e">
        <f t="shared" si="20"/>
        <v>#DIV/0!</v>
      </c>
      <c r="I31" s="13" t="e">
        <f t="shared" si="20"/>
        <v>#DIV/0!</v>
      </c>
      <c r="J31" s="13" t="e">
        <f t="shared" si="20"/>
        <v>#DIV/0!</v>
      </c>
      <c r="K31" s="13" t="e">
        <f t="shared" si="20"/>
        <v>#DIV/0!</v>
      </c>
      <c r="L31" s="13" t="e">
        <f t="shared" si="20"/>
        <v>#DIV/0!</v>
      </c>
      <c r="M31" s="13" t="e">
        <f t="shared" si="20"/>
        <v>#DIV/0!</v>
      </c>
      <c r="N31" s="13" t="e">
        <f t="shared" si="20"/>
        <v>#DIV/0!</v>
      </c>
      <c r="O31" s="13" t="e">
        <f t="shared" si="20"/>
        <v>#DIV/0!</v>
      </c>
    </row>
    <row r="32" spans="1:15" ht="12.75">
      <c r="A32" s="13" t="str">
        <f>A376</f>
        <v>Verbrauch an Heizenergie in kWh/m² Feuerwehrhaus</v>
      </c>
      <c r="B32" s="13" t="e">
        <f aca="true" t="shared" si="21" ref="B32:O32">B376</f>
        <v>#DIV/0!</v>
      </c>
      <c r="C32" s="13" t="e">
        <f t="shared" si="21"/>
        <v>#DIV/0!</v>
      </c>
      <c r="D32" s="13" t="e">
        <f t="shared" si="21"/>
        <v>#DIV/0!</v>
      </c>
      <c r="E32" s="13" t="e">
        <f t="shared" si="21"/>
        <v>#DIV/0!</v>
      </c>
      <c r="F32" s="13" t="e">
        <f t="shared" si="21"/>
        <v>#DIV/0!</v>
      </c>
      <c r="G32" s="13" t="e">
        <f t="shared" si="21"/>
        <v>#DIV/0!</v>
      </c>
      <c r="H32" s="13" t="e">
        <f t="shared" si="21"/>
        <v>#DIV/0!</v>
      </c>
      <c r="I32" s="13" t="e">
        <f t="shared" si="21"/>
        <v>#DIV/0!</v>
      </c>
      <c r="J32" s="13" t="e">
        <f t="shared" si="21"/>
        <v>#DIV/0!</v>
      </c>
      <c r="K32" s="13" t="e">
        <f t="shared" si="21"/>
        <v>#DIV/0!</v>
      </c>
      <c r="L32" s="13" t="e">
        <f t="shared" si="21"/>
        <v>#DIV/0!</v>
      </c>
      <c r="M32" s="13" t="e">
        <f t="shared" si="21"/>
        <v>#DIV/0!</v>
      </c>
      <c r="N32" s="13" t="e">
        <f t="shared" si="21"/>
        <v>#DIV/0!</v>
      </c>
      <c r="O32" s="13" t="e">
        <f t="shared" si="21"/>
        <v>#DIV/0!</v>
      </c>
    </row>
    <row r="33" spans="1:15" ht="12.75">
      <c r="A33" s="13" t="str">
        <f>A420</f>
        <v>Verbrauch an Heizenergie in kWh/m² Bauhof</v>
      </c>
      <c r="B33" s="13">
        <f aca="true" t="shared" si="22" ref="B33:O33">B420</f>
        <v>0</v>
      </c>
      <c r="C33" s="13">
        <f t="shared" si="22"/>
        <v>0</v>
      </c>
      <c r="D33" s="13">
        <f t="shared" si="22"/>
        <v>0</v>
      </c>
      <c r="E33" s="13">
        <f t="shared" si="22"/>
        <v>0</v>
      </c>
      <c r="F33" s="13">
        <f t="shared" si="22"/>
        <v>0</v>
      </c>
      <c r="G33" s="13">
        <f t="shared" si="22"/>
        <v>0</v>
      </c>
      <c r="H33" s="13" t="e">
        <f t="shared" si="22"/>
        <v>#DIV/0!</v>
      </c>
      <c r="I33" s="13" t="e">
        <f t="shared" si="22"/>
        <v>#DIV/0!</v>
      </c>
      <c r="J33" s="13" t="e">
        <f t="shared" si="22"/>
        <v>#DIV/0!</v>
      </c>
      <c r="K33" s="13" t="e">
        <f t="shared" si="22"/>
        <v>#DIV/0!</v>
      </c>
      <c r="L33" s="13" t="e">
        <f t="shared" si="22"/>
        <v>#DIV/0!</v>
      </c>
      <c r="M33" s="13" t="e">
        <f t="shared" si="22"/>
        <v>#DIV/0!</v>
      </c>
      <c r="N33" s="13" t="e">
        <f t="shared" si="22"/>
        <v>#DIV/0!</v>
      </c>
      <c r="O33" s="13" t="e">
        <f t="shared" si="22"/>
        <v>#DIV/0!</v>
      </c>
    </row>
    <row r="34" spans="1:15" ht="12.75">
      <c r="A34" s="13" t="str">
        <f>A489</f>
        <v>Verbrauch an Heizenergie in kWh/m² Kläranlage</v>
      </c>
      <c r="B34" s="13">
        <f aca="true" t="shared" si="23" ref="B34:O34">B489</f>
        <v>18.88888888888889</v>
      </c>
      <c r="C34" s="13">
        <f t="shared" si="23"/>
        <v>30.555555555555557</v>
      </c>
      <c r="D34" s="13">
        <f t="shared" si="23"/>
        <v>37.22222222222222</v>
      </c>
      <c r="E34" s="13">
        <f t="shared" si="23"/>
        <v>38.888888888888886</v>
      </c>
      <c r="F34" s="13">
        <f t="shared" si="23"/>
        <v>23.333333333333332</v>
      </c>
      <c r="G34" s="13">
        <f t="shared" si="23"/>
        <v>25</v>
      </c>
      <c r="H34" s="13" t="e">
        <f t="shared" si="23"/>
        <v>#DIV/0!</v>
      </c>
      <c r="I34" s="13" t="e">
        <f t="shared" si="23"/>
        <v>#DIV/0!</v>
      </c>
      <c r="J34" s="13" t="e">
        <f t="shared" si="23"/>
        <v>#DIV/0!</v>
      </c>
      <c r="K34" s="13" t="e">
        <f t="shared" si="23"/>
        <v>#DIV/0!</v>
      </c>
      <c r="L34" s="13" t="e">
        <f t="shared" si="23"/>
        <v>#DIV/0!</v>
      </c>
      <c r="M34" s="13" t="e">
        <f t="shared" si="23"/>
        <v>#DIV/0!</v>
      </c>
      <c r="N34" s="13" t="e">
        <f t="shared" si="23"/>
        <v>#DIV/0!</v>
      </c>
      <c r="O34" s="13" t="e">
        <f t="shared" si="23"/>
        <v>#DIV/0!</v>
      </c>
    </row>
    <row r="35" ht="12.75">
      <c r="B35" s="3"/>
    </row>
    <row r="36" spans="1:2" ht="12.75">
      <c r="A36" s="2" t="s">
        <v>52</v>
      </c>
      <c r="B36" s="3"/>
    </row>
    <row r="37" spans="1:15" ht="12.75">
      <c r="A37" s="5" t="s">
        <v>11</v>
      </c>
      <c r="B37" s="5">
        <v>2007</v>
      </c>
      <c r="C37" s="5">
        <v>2008</v>
      </c>
      <c r="D37" s="5">
        <v>2009</v>
      </c>
      <c r="E37" s="5">
        <v>2010</v>
      </c>
      <c r="F37" s="5">
        <v>2011</v>
      </c>
      <c r="G37" s="5">
        <v>2012</v>
      </c>
      <c r="H37" s="5">
        <v>2013</v>
      </c>
      <c r="I37" s="5">
        <v>2014</v>
      </c>
      <c r="J37" s="5">
        <v>2015</v>
      </c>
      <c r="K37" s="5">
        <v>2016</v>
      </c>
      <c r="L37" s="5">
        <v>2017</v>
      </c>
      <c r="M37" s="5">
        <v>2018</v>
      </c>
      <c r="N37" s="5">
        <v>2019</v>
      </c>
      <c r="O37" s="5">
        <v>2020</v>
      </c>
    </row>
    <row r="38" spans="1:15" s="44" customFormat="1" ht="12.75">
      <c r="A38" s="44" t="str">
        <f>A201</f>
        <v>Kosten für die Heizenergie in € Rathaus</v>
      </c>
      <c r="B38" s="44">
        <f>B201</f>
        <v>3000</v>
      </c>
      <c r="C38" s="44">
        <f aca="true" t="shared" si="24" ref="C38:O38">C201</f>
        <v>3100</v>
      </c>
      <c r="D38" s="44">
        <f t="shared" si="24"/>
        <v>3100</v>
      </c>
      <c r="E38" s="44">
        <f t="shared" si="24"/>
        <v>3500</v>
      </c>
      <c r="F38" s="44">
        <f t="shared" si="24"/>
        <v>3200</v>
      </c>
      <c r="G38" s="44">
        <f t="shared" si="24"/>
        <v>3700</v>
      </c>
      <c r="H38" s="44">
        <f t="shared" si="24"/>
        <v>0</v>
      </c>
      <c r="I38" s="44">
        <f t="shared" si="24"/>
        <v>0</v>
      </c>
      <c r="J38" s="44">
        <f t="shared" si="24"/>
        <v>0</v>
      </c>
      <c r="K38" s="44">
        <f t="shared" si="24"/>
        <v>0</v>
      </c>
      <c r="L38" s="44">
        <f t="shared" si="24"/>
        <v>0</v>
      </c>
      <c r="M38" s="44">
        <f t="shared" si="24"/>
        <v>0</v>
      </c>
      <c r="N38" s="44">
        <f t="shared" si="24"/>
        <v>0</v>
      </c>
      <c r="O38" s="44">
        <f t="shared" si="24"/>
        <v>0</v>
      </c>
    </row>
    <row r="39" spans="1:15" s="44" customFormat="1" ht="12.75">
      <c r="A39" s="91" t="str">
        <f>A246</f>
        <v>Kosten für die Heizenergie in € Grundschule</v>
      </c>
      <c r="B39" s="44">
        <f>B246</f>
        <v>20000</v>
      </c>
      <c r="C39" s="44">
        <f aca="true" t="shared" si="25" ref="C39:O39">C246</f>
        <v>21000</v>
      </c>
      <c r="D39" s="44">
        <f t="shared" si="25"/>
        <v>22000</v>
      </c>
      <c r="E39" s="44">
        <f t="shared" si="25"/>
        <v>25000</v>
      </c>
      <c r="F39" s="44">
        <f t="shared" si="25"/>
        <v>24000</v>
      </c>
      <c r="G39" s="44">
        <f t="shared" si="25"/>
        <v>27000</v>
      </c>
      <c r="H39" s="44">
        <f t="shared" si="25"/>
        <v>0</v>
      </c>
      <c r="I39" s="44">
        <f t="shared" si="25"/>
        <v>0</v>
      </c>
      <c r="J39" s="44">
        <f t="shared" si="25"/>
        <v>0</v>
      </c>
      <c r="K39" s="44">
        <f t="shared" si="25"/>
        <v>0</v>
      </c>
      <c r="L39" s="44">
        <f t="shared" si="25"/>
        <v>0</v>
      </c>
      <c r="M39" s="44">
        <f t="shared" si="25"/>
        <v>0</v>
      </c>
      <c r="N39" s="44">
        <f t="shared" si="25"/>
        <v>0</v>
      </c>
      <c r="O39" s="44">
        <f t="shared" si="25"/>
        <v>0</v>
      </c>
    </row>
    <row r="40" spans="1:15" s="44" customFormat="1" ht="12.75">
      <c r="A40" s="91" t="str">
        <f>A290</f>
        <v>Kosten für die Heizenergie in € Hauptschule</v>
      </c>
      <c r="B40" s="44">
        <f>B290</f>
        <v>12000</v>
      </c>
      <c r="C40" s="44">
        <f aca="true" t="shared" si="26" ref="C40:O40">C290</f>
        <v>12500</v>
      </c>
      <c r="D40" s="44">
        <f t="shared" si="26"/>
        <v>12800</v>
      </c>
      <c r="E40" s="44">
        <f t="shared" si="26"/>
        <v>13000</v>
      </c>
      <c r="F40" s="44">
        <f t="shared" si="26"/>
        <v>14000</v>
      </c>
      <c r="G40" s="44">
        <f t="shared" si="26"/>
        <v>14500</v>
      </c>
      <c r="H40" s="44">
        <f t="shared" si="26"/>
        <v>0</v>
      </c>
      <c r="I40" s="44">
        <f t="shared" si="26"/>
        <v>0</v>
      </c>
      <c r="J40" s="44">
        <f t="shared" si="26"/>
        <v>0</v>
      </c>
      <c r="K40" s="44">
        <f t="shared" si="26"/>
        <v>0</v>
      </c>
      <c r="L40" s="44">
        <f t="shared" si="26"/>
        <v>0</v>
      </c>
      <c r="M40" s="44">
        <f t="shared" si="26"/>
        <v>0</v>
      </c>
      <c r="N40" s="44">
        <f t="shared" si="26"/>
        <v>0</v>
      </c>
      <c r="O40" s="44">
        <f t="shared" si="26"/>
        <v>0</v>
      </c>
    </row>
    <row r="41" spans="1:15" s="44" customFormat="1" ht="12.75">
      <c r="A41" s="91" t="str">
        <f>A334</f>
        <v>Kosten für die Heizenergie in € Kindergärten</v>
      </c>
      <c r="B41" s="44">
        <f>B334</f>
        <v>20000</v>
      </c>
      <c r="C41" s="44">
        <f aca="true" t="shared" si="27" ref="C41:O41">C334</f>
        <v>21000</v>
      </c>
      <c r="D41" s="44">
        <f t="shared" si="27"/>
        <v>21500</v>
      </c>
      <c r="E41" s="44">
        <f t="shared" si="27"/>
        <v>20000</v>
      </c>
      <c r="F41" s="44">
        <f t="shared" si="27"/>
        <v>22000</v>
      </c>
      <c r="G41" s="44">
        <f t="shared" si="27"/>
        <v>23000</v>
      </c>
      <c r="H41" s="44">
        <f t="shared" si="27"/>
        <v>0</v>
      </c>
      <c r="I41" s="44">
        <f t="shared" si="27"/>
        <v>0</v>
      </c>
      <c r="J41" s="44">
        <f t="shared" si="27"/>
        <v>0</v>
      </c>
      <c r="K41" s="44">
        <f t="shared" si="27"/>
        <v>0</v>
      </c>
      <c r="L41" s="44">
        <f t="shared" si="27"/>
        <v>0</v>
      </c>
      <c r="M41" s="44">
        <f t="shared" si="27"/>
        <v>0</v>
      </c>
      <c r="N41" s="44">
        <f t="shared" si="27"/>
        <v>0</v>
      </c>
      <c r="O41" s="44">
        <f t="shared" si="27"/>
        <v>0</v>
      </c>
    </row>
    <row r="42" spans="1:15" s="44" customFormat="1" ht="12.75">
      <c r="A42" s="91" t="str">
        <f>A379</f>
        <v>Kosten für die Heizenergie in € Feuerwehrhaus</v>
      </c>
      <c r="B42" s="44">
        <f>B379</f>
        <v>0</v>
      </c>
      <c r="C42" s="44">
        <f aca="true" t="shared" si="28" ref="C42:O42">C379</f>
        <v>0</v>
      </c>
      <c r="D42" s="44">
        <f t="shared" si="28"/>
        <v>0</v>
      </c>
      <c r="E42" s="44">
        <f t="shared" si="28"/>
        <v>0</v>
      </c>
      <c r="F42" s="44">
        <f t="shared" si="28"/>
        <v>0</v>
      </c>
      <c r="G42" s="44">
        <f t="shared" si="28"/>
        <v>0</v>
      </c>
      <c r="H42" s="44">
        <f t="shared" si="28"/>
        <v>0</v>
      </c>
      <c r="I42" s="44">
        <f t="shared" si="28"/>
        <v>0</v>
      </c>
      <c r="J42" s="44">
        <f t="shared" si="28"/>
        <v>0</v>
      </c>
      <c r="K42" s="44">
        <f t="shared" si="28"/>
        <v>0</v>
      </c>
      <c r="L42" s="44">
        <f t="shared" si="28"/>
        <v>0</v>
      </c>
      <c r="M42" s="44">
        <f t="shared" si="28"/>
        <v>0</v>
      </c>
      <c r="N42" s="44">
        <f t="shared" si="28"/>
        <v>0</v>
      </c>
      <c r="O42" s="44">
        <f t="shared" si="28"/>
        <v>0</v>
      </c>
    </row>
    <row r="43" spans="1:15" s="44" customFormat="1" ht="12.75">
      <c r="A43" s="91" t="str">
        <f>A423</f>
        <v>Kosten für die Heizenergie in € Bauhof</v>
      </c>
      <c r="B43" s="44">
        <f>B423</f>
        <v>0</v>
      </c>
      <c r="C43" s="44">
        <f aca="true" t="shared" si="29" ref="C43:O43">C423</f>
        <v>0</v>
      </c>
      <c r="D43" s="44">
        <f t="shared" si="29"/>
        <v>0</v>
      </c>
      <c r="E43" s="44">
        <f t="shared" si="29"/>
        <v>0</v>
      </c>
      <c r="F43" s="44">
        <f t="shared" si="29"/>
        <v>0</v>
      </c>
      <c r="G43" s="44">
        <f t="shared" si="29"/>
        <v>0</v>
      </c>
      <c r="H43" s="44">
        <f t="shared" si="29"/>
        <v>0</v>
      </c>
      <c r="I43" s="44">
        <f t="shared" si="29"/>
        <v>0</v>
      </c>
      <c r="J43" s="44">
        <f t="shared" si="29"/>
        <v>0</v>
      </c>
      <c r="K43" s="44">
        <f t="shared" si="29"/>
        <v>0</v>
      </c>
      <c r="L43" s="44">
        <f t="shared" si="29"/>
        <v>0</v>
      </c>
      <c r="M43" s="44">
        <f t="shared" si="29"/>
        <v>0</v>
      </c>
      <c r="N43" s="44">
        <f t="shared" si="29"/>
        <v>0</v>
      </c>
      <c r="O43" s="44">
        <f t="shared" si="29"/>
        <v>0</v>
      </c>
    </row>
    <row r="44" spans="1:15" s="44" customFormat="1" ht="12.75">
      <c r="A44" s="91" t="str">
        <f>A492</f>
        <v>Kosten für die Heizenergie in € Kläranlage</v>
      </c>
      <c r="B44" s="44">
        <f>B492</f>
        <v>350</v>
      </c>
      <c r="C44" s="44">
        <f aca="true" t="shared" si="30" ref="C44:O44">C492</f>
        <v>540</v>
      </c>
      <c r="D44" s="44">
        <f t="shared" si="30"/>
        <v>650</v>
      </c>
      <c r="E44" s="44">
        <f t="shared" si="30"/>
        <v>640</v>
      </c>
      <c r="F44" s="44">
        <f t="shared" si="30"/>
        <v>430</v>
      </c>
      <c r="G44" s="44">
        <f t="shared" si="30"/>
        <v>450</v>
      </c>
      <c r="H44" s="44">
        <f t="shared" si="30"/>
        <v>0</v>
      </c>
      <c r="I44" s="44">
        <f t="shared" si="30"/>
        <v>0</v>
      </c>
      <c r="J44" s="44">
        <f t="shared" si="30"/>
        <v>0</v>
      </c>
      <c r="K44" s="44">
        <f t="shared" si="30"/>
        <v>0</v>
      </c>
      <c r="L44" s="44">
        <f t="shared" si="30"/>
        <v>0</v>
      </c>
      <c r="M44" s="44">
        <f t="shared" si="30"/>
        <v>0</v>
      </c>
      <c r="N44" s="44">
        <f t="shared" si="30"/>
        <v>0</v>
      </c>
      <c r="O44" s="44">
        <f t="shared" si="30"/>
        <v>0</v>
      </c>
    </row>
    <row r="45" spans="1:15" s="106" customFormat="1" ht="12.75">
      <c r="A45" s="106" t="s">
        <v>26</v>
      </c>
      <c r="B45" s="29">
        <f>SUM(B38:B44)</f>
        <v>55350</v>
      </c>
      <c r="C45" s="29">
        <f aca="true" t="shared" si="31" ref="C45:O45">SUM(C38:C44)</f>
        <v>58140</v>
      </c>
      <c r="D45" s="29">
        <f t="shared" si="31"/>
        <v>60050</v>
      </c>
      <c r="E45" s="29">
        <f t="shared" si="31"/>
        <v>62140</v>
      </c>
      <c r="F45" s="29">
        <f t="shared" si="31"/>
        <v>63630</v>
      </c>
      <c r="G45" s="29">
        <f t="shared" si="31"/>
        <v>68650</v>
      </c>
      <c r="H45" s="29">
        <f t="shared" si="31"/>
        <v>0</v>
      </c>
      <c r="I45" s="29">
        <f t="shared" si="31"/>
        <v>0</v>
      </c>
      <c r="J45" s="29">
        <f t="shared" si="31"/>
        <v>0</v>
      </c>
      <c r="K45" s="29">
        <f t="shared" si="31"/>
        <v>0</v>
      </c>
      <c r="L45" s="29">
        <f t="shared" si="31"/>
        <v>0</v>
      </c>
      <c r="M45" s="29">
        <f t="shared" si="31"/>
        <v>0</v>
      </c>
      <c r="N45" s="29">
        <f t="shared" si="31"/>
        <v>0</v>
      </c>
      <c r="O45" s="29">
        <f t="shared" si="31"/>
        <v>0</v>
      </c>
    </row>
    <row r="46" spans="1:15" s="35" customFormat="1" ht="12.75">
      <c r="A46" s="50" t="s">
        <v>29</v>
      </c>
      <c r="B46" s="52"/>
      <c r="C46" s="52">
        <f>(C45-B45)/B45</f>
        <v>0.05040650406504065</v>
      </c>
      <c r="D46" s="52">
        <f aca="true" t="shared" si="32" ref="D46:O46">(D45-C45)/C45</f>
        <v>0.032851737186102514</v>
      </c>
      <c r="E46" s="52">
        <f t="shared" si="32"/>
        <v>0.034804329725228976</v>
      </c>
      <c r="F46" s="52">
        <f t="shared" si="32"/>
        <v>0.023978113936272933</v>
      </c>
      <c r="G46" s="52">
        <f t="shared" si="32"/>
        <v>0.07889360364607889</v>
      </c>
      <c r="H46" s="52">
        <f t="shared" si="32"/>
        <v>-1</v>
      </c>
      <c r="I46" s="52" t="e">
        <f t="shared" si="32"/>
        <v>#DIV/0!</v>
      </c>
      <c r="J46" s="52" t="e">
        <f t="shared" si="32"/>
        <v>#DIV/0!</v>
      </c>
      <c r="K46" s="52" t="e">
        <f t="shared" si="32"/>
        <v>#DIV/0!</v>
      </c>
      <c r="L46" s="52" t="e">
        <f t="shared" si="32"/>
        <v>#DIV/0!</v>
      </c>
      <c r="M46" s="52" t="e">
        <f t="shared" si="32"/>
        <v>#DIV/0!</v>
      </c>
      <c r="N46" s="52" t="e">
        <f t="shared" si="32"/>
        <v>#DIV/0!</v>
      </c>
      <c r="O46" s="52" t="e">
        <f t="shared" si="32"/>
        <v>#DIV/0!</v>
      </c>
    </row>
    <row r="47" s="1" customFormat="1" ht="12.75">
      <c r="B47" s="29"/>
    </row>
    <row r="48" spans="1:2" s="1" customFormat="1" ht="12.75">
      <c r="A48" s="2" t="s">
        <v>53</v>
      </c>
      <c r="B48" s="29"/>
    </row>
    <row r="49" spans="1:15" ht="12.75">
      <c r="A49" s="5" t="s">
        <v>11</v>
      </c>
      <c r="B49" s="5">
        <v>2007</v>
      </c>
      <c r="C49" s="5">
        <v>2008</v>
      </c>
      <c r="D49" s="5">
        <v>2009</v>
      </c>
      <c r="E49" s="5">
        <v>2010</v>
      </c>
      <c r="F49" s="5">
        <v>2011</v>
      </c>
      <c r="G49" s="5">
        <v>2012</v>
      </c>
      <c r="H49" s="5">
        <v>2013</v>
      </c>
      <c r="I49" s="5">
        <v>2014</v>
      </c>
      <c r="J49" s="5">
        <v>2015</v>
      </c>
      <c r="K49" s="5">
        <v>2016</v>
      </c>
      <c r="L49" s="5">
        <v>2017</v>
      </c>
      <c r="M49" s="5">
        <v>2018</v>
      </c>
      <c r="N49" s="5">
        <v>2019</v>
      </c>
      <c r="O49" s="5">
        <v>2020</v>
      </c>
    </row>
    <row r="50" spans="1:15" s="1" customFormat="1" ht="12.75">
      <c r="A50" s="30" t="str">
        <f>A202</f>
        <v>Kosten für die Heizenergie in Cent je kWh Rathaus</v>
      </c>
      <c r="B50" s="30">
        <f>B202</f>
        <v>8.16326530612245</v>
      </c>
      <c r="C50" s="30">
        <f aca="true" t="shared" si="33" ref="C50:O50">C202</f>
        <v>8.201058201058201</v>
      </c>
      <c r="D50" s="30">
        <f t="shared" si="33"/>
        <v>8.683473389355742</v>
      </c>
      <c r="E50" s="30">
        <f t="shared" si="33"/>
        <v>8.771929824561404</v>
      </c>
      <c r="F50" s="30">
        <f t="shared" si="33"/>
        <v>9.235209235209235</v>
      </c>
      <c r="G50" s="30">
        <f t="shared" si="33"/>
        <v>9.523809523809524</v>
      </c>
      <c r="H50" s="30" t="e">
        <f t="shared" si="33"/>
        <v>#DIV/0!</v>
      </c>
      <c r="I50" s="30" t="e">
        <f t="shared" si="33"/>
        <v>#DIV/0!</v>
      </c>
      <c r="J50" s="30" t="e">
        <f t="shared" si="33"/>
        <v>#DIV/0!</v>
      </c>
      <c r="K50" s="30" t="e">
        <f t="shared" si="33"/>
        <v>#DIV/0!</v>
      </c>
      <c r="L50" s="30" t="e">
        <f t="shared" si="33"/>
        <v>#DIV/0!</v>
      </c>
      <c r="M50" s="30" t="e">
        <f t="shared" si="33"/>
        <v>#DIV/0!</v>
      </c>
      <c r="N50" s="30" t="e">
        <f t="shared" si="33"/>
        <v>#DIV/0!</v>
      </c>
      <c r="O50" s="30" t="e">
        <f t="shared" si="33"/>
        <v>#DIV/0!</v>
      </c>
    </row>
    <row r="51" spans="1:15" s="1" customFormat="1" ht="12.75">
      <c r="A51" s="30" t="str">
        <f>A247</f>
        <v>Kosten für die Heizenergie in Cent je kWh Grundschule</v>
      </c>
      <c r="B51" s="30">
        <f>B247</f>
        <v>7.804878048780488</v>
      </c>
      <c r="C51" s="30">
        <f aca="true" t="shared" si="34" ref="C51:O51">C247</f>
        <v>7.879924953095685</v>
      </c>
      <c r="D51" s="30">
        <f t="shared" si="34"/>
        <v>8.94308943089431</v>
      </c>
      <c r="E51" s="30">
        <f t="shared" si="34"/>
        <v>8.130081300813009</v>
      </c>
      <c r="F51" s="30">
        <f t="shared" si="34"/>
        <v>8.074011774600505</v>
      </c>
      <c r="G51" s="30">
        <f t="shared" si="34"/>
        <v>9.242618741976893</v>
      </c>
      <c r="H51" s="30" t="e">
        <f t="shared" si="34"/>
        <v>#DIV/0!</v>
      </c>
      <c r="I51" s="30" t="e">
        <f t="shared" si="34"/>
        <v>#DIV/0!</v>
      </c>
      <c r="J51" s="30" t="e">
        <f t="shared" si="34"/>
        <v>#DIV/0!</v>
      </c>
      <c r="K51" s="30" t="e">
        <f t="shared" si="34"/>
        <v>#DIV/0!</v>
      </c>
      <c r="L51" s="30" t="e">
        <f t="shared" si="34"/>
        <v>#DIV/0!</v>
      </c>
      <c r="M51" s="30" t="e">
        <f t="shared" si="34"/>
        <v>#DIV/0!</v>
      </c>
      <c r="N51" s="30" t="e">
        <f t="shared" si="34"/>
        <v>#DIV/0!</v>
      </c>
      <c r="O51" s="30" t="e">
        <f t="shared" si="34"/>
        <v>#DIV/0!</v>
      </c>
    </row>
    <row r="52" spans="1:15" s="1" customFormat="1" ht="12.75">
      <c r="A52" s="30" t="str">
        <f>A291</f>
        <v>Kosten für die Heizenergie in Cent je kWh Hauptschule</v>
      </c>
      <c r="B52" s="30">
        <f aca="true" t="shared" si="35" ref="B52:O52">B291</f>
        <v>3.6363636363636362</v>
      </c>
      <c r="C52" s="30">
        <f t="shared" si="35"/>
        <v>3.865182436611008</v>
      </c>
      <c r="D52" s="30">
        <f t="shared" si="35"/>
        <v>3.8027332144979202</v>
      </c>
      <c r="E52" s="30">
        <f t="shared" si="35"/>
        <v>3.751803751803752</v>
      </c>
      <c r="F52" s="30">
        <f t="shared" si="35"/>
        <v>4.28527701254974</v>
      </c>
      <c r="G52" s="30">
        <f t="shared" si="35"/>
        <v>4.265960576640189</v>
      </c>
      <c r="H52" s="30" t="e">
        <f t="shared" si="35"/>
        <v>#DIV/0!</v>
      </c>
      <c r="I52" s="30" t="e">
        <f t="shared" si="35"/>
        <v>#DIV/0!</v>
      </c>
      <c r="J52" s="30" t="e">
        <f t="shared" si="35"/>
        <v>#DIV/0!</v>
      </c>
      <c r="K52" s="30" t="e">
        <f t="shared" si="35"/>
        <v>#DIV/0!</v>
      </c>
      <c r="L52" s="30" t="e">
        <f t="shared" si="35"/>
        <v>#DIV/0!</v>
      </c>
      <c r="M52" s="30" t="e">
        <f t="shared" si="35"/>
        <v>#DIV/0!</v>
      </c>
      <c r="N52" s="30" t="e">
        <f t="shared" si="35"/>
        <v>#DIV/0!</v>
      </c>
      <c r="O52" s="30" t="e">
        <f t="shared" si="35"/>
        <v>#DIV/0!</v>
      </c>
    </row>
    <row r="53" spans="1:15" s="1" customFormat="1" ht="12.75">
      <c r="A53" s="30" t="str">
        <f>A335</f>
        <v>Kosten für die Heizenergie in Cent je kWh Kindergärten</v>
      </c>
      <c r="B53" s="30">
        <f aca="true" t="shared" si="36" ref="B53:O53">B335</f>
        <v>7.73469979696413</v>
      </c>
      <c r="C53" s="30">
        <f t="shared" si="36"/>
        <v>7.96435005214753</v>
      </c>
      <c r="D53" s="30">
        <f t="shared" si="36"/>
        <v>8.184240578606776</v>
      </c>
      <c r="E53" s="30">
        <f t="shared" si="36"/>
        <v>7.354293068578783</v>
      </c>
      <c r="F53" s="30">
        <f t="shared" si="36"/>
        <v>7.715237594248641</v>
      </c>
      <c r="G53" s="30">
        <f t="shared" si="36"/>
        <v>8.153859789063192</v>
      </c>
      <c r="H53" s="30" t="e">
        <f t="shared" si="36"/>
        <v>#DIV/0!</v>
      </c>
      <c r="I53" s="30" t="e">
        <f t="shared" si="36"/>
        <v>#DIV/0!</v>
      </c>
      <c r="J53" s="30" t="e">
        <f t="shared" si="36"/>
        <v>#DIV/0!</v>
      </c>
      <c r="K53" s="30" t="e">
        <f t="shared" si="36"/>
        <v>#DIV/0!</v>
      </c>
      <c r="L53" s="30" t="e">
        <f t="shared" si="36"/>
        <v>#DIV/0!</v>
      </c>
      <c r="M53" s="30" t="e">
        <f t="shared" si="36"/>
        <v>#DIV/0!</v>
      </c>
      <c r="N53" s="30" t="e">
        <f t="shared" si="36"/>
        <v>#DIV/0!</v>
      </c>
      <c r="O53" s="30" t="e">
        <f t="shared" si="36"/>
        <v>#DIV/0!</v>
      </c>
    </row>
    <row r="54" spans="1:15" s="1" customFormat="1" ht="12.75">
      <c r="A54" s="30" t="str">
        <f>A380</f>
        <v>Kosten für die Heizenergie in Cent je kWh Feuerwehrhaus</v>
      </c>
      <c r="B54" s="30" t="e">
        <f aca="true" t="shared" si="37" ref="B54:O54">B380</f>
        <v>#DIV/0!</v>
      </c>
      <c r="C54" s="30" t="e">
        <f t="shared" si="37"/>
        <v>#DIV/0!</v>
      </c>
      <c r="D54" s="30" t="e">
        <f t="shared" si="37"/>
        <v>#DIV/0!</v>
      </c>
      <c r="E54" s="30" t="e">
        <f t="shared" si="37"/>
        <v>#DIV/0!</v>
      </c>
      <c r="F54" s="30" t="e">
        <f t="shared" si="37"/>
        <v>#DIV/0!</v>
      </c>
      <c r="G54" s="30" t="e">
        <f t="shared" si="37"/>
        <v>#DIV/0!</v>
      </c>
      <c r="H54" s="30" t="e">
        <f t="shared" si="37"/>
        <v>#DIV/0!</v>
      </c>
      <c r="I54" s="30" t="e">
        <f t="shared" si="37"/>
        <v>#DIV/0!</v>
      </c>
      <c r="J54" s="30" t="e">
        <f t="shared" si="37"/>
        <v>#DIV/0!</v>
      </c>
      <c r="K54" s="30" t="e">
        <f t="shared" si="37"/>
        <v>#DIV/0!</v>
      </c>
      <c r="L54" s="30" t="e">
        <f t="shared" si="37"/>
        <v>#DIV/0!</v>
      </c>
      <c r="M54" s="30" t="e">
        <f t="shared" si="37"/>
        <v>#DIV/0!</v>
      </c>
      <c r="N54" s="30" t="e">
        <f t="shared" si="37"/>
        <v>#DIV/0!</v>
      </c>
      <c r="O54" s="30" t="e">
        <f t="shared" si="37"/>
        <v>#DIV/0!</v>
      </c>
    </row>
    <row r="55" spans="1:15" s="1" customFormat="1" ht="12.75">
      <c r="A55" s="30" t="str">
        <f>A424</f>
        <v>Kosten für die Heizenergie in Cent je kWh Bauhof</v>
      </c>
      <c r="B55" s="30" t="e">
        <f aca="true" t="shared" si="38" ref="B55:O55">B424</f>
        <v>#DIV/0!</v>
      </c>
      <c r="C55" s="30" t="e">
        <f t="shared" si="38"/>
        <v>#DIV/0!</v>
      </c>
      <c r="D55" s="30" t="e">
        <f t="shared" si="38"/>
        <v>#DIV/0!</v>
      </c>
      <c r="E55" s="30" t="e">
        <f t="shared" si="38"/>
        <v>#DIV/0!</v>
      </c>
      <c r="F55" s="30" t="e">
        <f t="shared" si="38"/>
        <v>#DIV/0!</v>
      </c>
      <c r="G55" s="30" t="e">
        <f t="shared" si="38"/>
        <v>#DIV/0!</v>
      </c>
      <c r="H55" s="30" t="e">
        <f t="shared" si="38"/>
        <v>#DIV/0!</v>
      </c>
      <c r="I55" s="30" t="e">
        <f t="shared" si="38"/>
        <v>#DIV/0!</v>
      </c>
      <c r="J55" s="30" t="e">
        <f t="shared" si="38"/>
        <v>#DIV/0!</v>
      </c>
      <c r="K55" s="30" t="e">
        <f t="shared" si="38"/>
        <v>#DIV/0!</v>
      </c>
      <c r="L55" s="30" t="e">
        <f t="shared" si="38"/>
        <v>#DIV/0!</v>
      </c>
      <c r="M55" s="30" t="e">
        <f t="shared" si="38"/>
        <v>#DIV/0!</v>
      </c>
      <c r="N55" s="30" t="e">
        <f t="shared" si="38"/>
        <v>#DIV/0!</v>
      </c>
      <c r="O55" s="30" t="e">
        <f t="shared" si="38"/>
        <v>#DIV/0!</v>
      </c>
    </row>
    <row r="56" spans="1:15" s="1" customFormat="1" ht="12.75">
      <c r="A56" s="30" t="str">
        <f>A493</f>
        <v>Kosten für die Heizenergie in Cent je kWh Kläranlage</v>
      </c>
      <c r="B56" s="30">
        <f aca="true" t="shared" si="39" ref="B56:O56">B493</f>
        <v>10.294117647058824</v>
      </c>
      <c r="C56" s="30">
        <f t="shared" si="39"/>
        <v>9.818181818181818</v>
      </c>
      <c r="D56" s="30">
        <f t="shared" si="39"/>
        <v>9.701492537313433</v>
      </c>
      <c r="E56" s="30">
        <f t="shared" si="39"/>
        <v>9.142857142857142</v>
      </c>
      <c r="F56" s="30">
        <f t="shared" si="39"/>
        <v>10.238095238095237</v>
      </c>
      <c r="G56" s="30">
        <f t="shared" si="39"/>
        <v>10</v>
      </c>
      <c r="H56" s="30" t="e">
        <f t="shared" si="39"/>
        <v>#DIV/0!</v>
      </c>
      <c r="I56" s="30" t="e">
        <f t="shared" si="39"/>
        <v>#DIV/0!</v>
      </c>
      <c r="J56" s="30" t="e">
        <f t="shared" si="39"/>
        <v>#DIV/0!</v>
      </c>
      <c r="K56" s="30" t="e">
        <f t="shared" si="39"/>
        <v>#DIV/0!</v>
      </c>
      <c r="L56" s="30" t="e">
        <f t="shared" si="39"/>
        <v>#DIV/0!</v>
      </c>
      <c r="M56" s="30" t="e">
        <f t="shared" si="39"/>
        <v>#DIV/0!</v>
      </c>
      <c r="N56" s="30" t="e">
        <f t="shared" si="39"/>
        <v>#DIV/0!</v>
      </c>
      <c r="O56" s="30" t="e">
        <f t="shared" si="39"/>
        <v>#DIV/0!</v>
      </c>
    </row>
    <row r="57" spans="1:15" s="1" customFormat="1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="1" customFormat="1" ht="12.75">
      <c r="B58" s="29"/>
    </row>
    <row r="59" spans="1:2" s="1" customFormat="1" ht="12.75">
      <c r="A59" s="2" t="s">
        <v>54</v>
      </c>
      <c r="B59" s="29"/>
    </row>
    <row r="60" spans="1:15" ht="12.75">
      <c r="A60" s="5" t="s">
        <v>11</v>
      </c>
      <c r="B60" s="5">
        <v>2007</v>
      </c>
      <c r="C60" s="5">
        <v>2008</v>
      </c>
      <c r="D60" s="5">
        <v>2009</v>
      </c>
      <c r="E60" s="5">
        <v>2010</v>
      </c>
      <c r="F60" s="5">
        <v>2011</v>
      </c>
      <c r="G60" s="5">
        <v>2012</v>
      </c>
      <c r="H60" s="5">
        <v>2013</v>
      </c>
      <c r="I60" s="5">
        <v>2014</v>
      </c>
      <c r="J60" s="5">
        <v>2015</v>
      </c>
      <c r="K60" s="5">
        <v>2016</v>
      </c>
      <c r="L60" s="5">
        <v>2017</v>
      </c>
      <c r="M60" s="5">
        <v>2018</v>
      </c>
      <c r="N60" s="5">
        <v>2019</v>
      </c>
      <c r="O60" s="5">
        <v>2020</v>
      </c>
    </row>
    <row r="61" spans="1:15" s="13" customFormat="1" ht="12.75">
      <c r="A61" s="13" t="str">
        <f>A13</f>
        <v>Summe aller Liegenschaften Verbrauch an Heizenergie in kWh</v>
      </c>
      <c r="B61" s="13">
        <f>B13</f>
        <v>884975</v>
      </c>
      <c r="C61" s="13">
        <f aca="true" t="shared" si="40" ref="C61:O61">C13</f>
        <v>896875</v>
      </c>
      <c r="D61" s="13">
        <f t="shared" si="40"/>
        <v>887700</v>
      </c>
      <c r="E61" s="13">
        <f t="shared" si="40"/>
        <v>972850</v>
      </c>
      <c r="F61" s="13">
        <f t="shared" si="40"/>
        <v>947950</v>
      </c>
      <c r="G61" s="13">
        <f t="shared" si="40"/>
        <v>957450</v>
      </c>
      <c r="H61" s="13">
        <f t="shared" si="40"/>
        <v>0</v>
      </c>
      <c r="I61" s="13">
        <f t="shared" si="40"/>
        <v>0</v>
      </c>
      <c r="J61" s="13">
        <f t="shared" si="40"/>
        <v>0</v>
      </c>
      <c r="K61" s="13">
        <f t="shared" si="40"/>
        <v>0</v>
      </c>
      <c r="L61" s="13">
        <f t="shared" si="40"/>
        <v>0</v>
      </c>
      <c r="M61" s="13">
        <f t="shared" si="40"/>
        <v>0</v>
      </c>
      <c r="N61" s="13">
        <f t="shared" si="40"/>
        <v>0</v>
      </c>
      <c r="O61" s="13">
        <f t="shared" si="40"/>
        <v>0</v>
      </c>
    </row>
    <row r="62" spans="1:15" s="106" customFormat="1" ht="12.75">
      <c r="A62" s="101" t="str">
        <f>A45</f>
        <v>Summe aller Liegenschaften Kosten für die Heizenergie</v>
      </c>
      <c r="B62" s="101">
        <f>B45</f>
        <v>55350</v>
      </c>
      <c r="C62" s="101">
        <f aca="true" t="shared" si="41" ref="C62:O62">C45</f>
        <v>58140</v>
      </c>
      <c r="D62" s="101">
        <f t="shared" si="41"/>
        <v>60050</v>
      </c>
      <c r="E62" s="101">
        <f t="shared" si="41"/>
        <v>62140</v>
      </c>
      <c r="F62" s="101">
        <f t="shared" si="41"/>
        <v>63630</v>
      </c>
      <c r="G62" s="101">
        <f t="shared" si="41"/>
        <v>68650</v>
      </c>
      <c r="H62" s="101">
        <f t="shared" si="41"/>
        <v>0</v>
      </c>
      <c r="I62" s="101">
        <f t="shared" si="41"/>
        <v>0</v>
      </c>
      <c r="J62" s="101">
        <f t="shared" si="41"/>
        <v>0</v>
      </c>
      <c r="K62" s="101">
        <f t="shared" si="41"/>
        <v>0</v>
      </c>
      <c r="L62" s="101">
        <f t="shared" si="41"/>
        <v>0</v>
      </c>
      <c r="M62" s="101">
        <f t="shared" si="41"/>
        <v>0</v>
      </c>
      <c r="N62" s="101">
        <f t="shared" si="41"/>
        <v>0</v>
      </c>
      <c r="O62" s="101">
        <f t="shared" si="41"/>
        <v>0</v>
      </c>
    </row>
    <row r="63" spans="1:15" s="36" customFormat="1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2" s="1" customFormat="1" ht="12.75">
      <c r="A64" s="2" t="s">
        <v>93</v>
      </c>
      <c r="B64" s="29"/>
    </row>
    <row r="65" spans="1:15" ht="12.75">
      <c r="A65" s="5" t="s">
        <v>11</v>
      </c>
      <c r="B65" s="5">
        <v>2007</v>
      </c>
      <c r="C65" s="5">
        <v>2008</v>
      </c>
      <c r="D65" s="5">
        <v>2009</v>
      </c>
      <c r="E65" s="5">
        <v>2010</v>
      </c>
      <c r="F65" s="5">
        <v>2011</v>
      </c>
      <c r="G65" s="5">
        <v>2012</v>
      </c>
      <c r="H65" s="5">
        <v>2013</v>
      </c>
      <c r="I65" s="5">
        <v>2014</v>
      </c>
      <c r="J65" s="5">
        <v>2015</v>
      </c>
      <c r="K65" s="5">
        <v>2016</v>
      </c>
      <c r="L65" s="5">
        <v>2017</v>
      </c>
      <c r="M65" s="5">
        <v>2018</v>
      </c>
      <c r="N65" s="5">
        <v>2019</v>
      </c>
      <c r="O65" s="5">
        <v>2020</v>
      </c>
    </row>
    <row r="66" spans="1:15" s="94" customFormat="1" ht="12.75">
      <c r="A66" s="94" t="s">
        <v>94</v>
      </c>
      <c r="B66" s="94">
        <f>B61/B181</f>
        <v>196.6611111111111</v>
      </c>
      <c r="C66" s="94">
        <f>C61/C181</f>
        <v>197.1153846153846</v>
      </c>
      <c r="D66" s="94">
        <f>D61/D181</f>
        <v>192.97826086956522</v>
      </c>
      <c r="E66" s="94">
        <f aca="true" t="shared" si="42" ref="E66:O66">E61/E181</f>
        <v>209.21505376344086</v>
      </c>
      <c r="F66" s="94">
        <f t="shared" si="42"/>
        <v>201.69148936170214</v>
      </c>
      <c r="G66" s="94">
        <f t="shared" si="42"/>
        <v>201.56842105263158</v>
      </c>
      <c r="H66" s="94" t="e">
        <f t="shared" si="42"/>
        <v>#DIV/0!</v>
      </c>
      <c r="I66" s="94" t="e">
        <f t="shared" si="42"/>
        <v>#DIV/0!</v>
      </c>
      <c r="J66" s="94" t="e">
        <f t="shared" si="42"/>
        <v>#DIV/0!</v>
      </c>
      <c r="K66" s="94" t="e">
        <f t="shared" si="42"/>
        <v>#DIV/0!</v>
      </c>
      <c r="L66" s="94" t="e">
        <f t="shared" si="42"/>
        <v>#DIV/0!</v>
      </c>
      <c r="M66" s="94" t="e">
        <f t="shared" si="42"/>
        <v>#DIV/0!</v>
      </c>
      <c r="N66" s="94" t="e">
        <f t="shared" si="42"/>
        <v>#DIV/0!</v>
      </c>
      <c r="O66" s="94" t="e">
        <f t="shared" si="42"/>
        <v>#DIV/0!</v>
      </c>
    </row>
    <row r="67" spans="1:15" s="101" customFormat="1" ht="12.75">
      <c r="A67" s="100" t="s">
        <v>95</v>
      </c>
      <c r="B67" s="101">
        <f>B62/B181</f>
        <v>12.3</v>
      </c>
      <c r="C67" s="101">
        <f>C62/C181</f>
        <v>12.778021978021979</v>
      </c>
      <c r="D67" s="101">
        <f>D62/D181</f>
        <v>13.054347826086957</v>
      </c>
      <c r="E67" s="101">
        <f aca="true" t="shared" si="43" ref="E67:O67">E62/E181</f>
        <v>13.363440860215054</v>
      </c>
      <c r="F67" s="101">
        <f t="shared" si="43"/>
        <v>13.538297872340426</v>
      </c>
      <c r="G67" s="101">
        <f t="shared" si="43"/>
        <v>14.452631578947368</v>
      </c>
      <c r="H67" s="101" t="e">
        <f t="shared" si="43"/>
        <v>#DIV/0!</v>
      </c>
      <c r="I67" s="101" t="e">
        <f t="shared" si="43"/>
        <v>#DIV/0!</v>
      </c>
      <c r="J67" s="101" t="e">
        <f t="shared" si="43"/>
        <v>#DIV/0!</v>
      </c>
      <c r="K67" s="101" t="e">
        <f t="shared" si="43"/>
        <v>#DIV/0!</v>
      </c>
      <c r="L67" s="101" t="e">
        <f t="shared" si="43"/>
        <v>#DIV/0!</v>
      </c>
      <c r="M67" s="101" t="e">
        <f t="shared" si="43"/>
        <v>#DIV/0!</v>
      </c>
      <c r="N67" s="101" t="e">
        <f t="shared" si="43"/>
        <v>#DIV/0!</v>
      </c>
      <c r="O67" s="101" t="e">
        <f t="shared" si="43"/>
        <v>#DIV/0!</v>
      </c>
    </row>
    <row r="68" s="1" customFormat="1" ht="12.75">
      <c r="B68" s="29"/>
    </row>
    <row r="69" s="1" customFormat="1" ht="12.75">
      <c r="B69" s="29"/>
    </row>
    <row r="70" spans="1:2" ht="12.75">
      <c r="A70" s="31" t="s">
        <v>40</v>
      </c>
      <c r="B70" s="3"/>
    </row>
    <row r="71" spans="1:15" ht="12.75">
      <c r="A71" s="5" t="s">
        <v>11</v>
      </c>
      <c r="B71" s="5">
        <v>2007</v>
      </c>
      <c r="C71" s="5">
        <v>2008</v>
      </c>
      <c r="D71" s="5">
        <v>2009</v>
      </c>
      <c r="E71" s="5">
        <v>2010</v>
      </c>
      <c r="F71" s="5">
        <v>2011</v>
      </c>
      <c r="G71" s="5">
        <v>2012</v>
      </c>
      <c r="H71" s="5">
        <v>2013</v>
      </c>
      <c r="I71" s="5">
        <v>2014</v>
      </c>
      <c r="J71" s="5">
        <v>2015</v>
      </c>
      <c r="K71" s="5">
        <v>2016</v>
      </c>
      <c r="L71" s="5">
        <v>2017</v>
      </c>
      <c r="M71" s="5">
        <v>2018</v>
      </c>
      <c r="N71" s="5">
        <v>2019</v>
      </c>
      <c r="O71" s="5">
        <v>2020</v>
      </c>
    </row>
    <row r="72" spans="1:15" ht="12.75">
      <c r="A72" s="13" t="str">
        <f>A211</f>
        <v>Verbrauch an Strom in kWh Rathaus</v>
      </c>
      <c r="B72" s="13">
        <f>B211</f>
        <v>6000</v>
      </c>
      <c r="C72" s="13">
        <f aca="true" t="shared" si="44" ref="C72:O72">C211</f>
        <v>6100</v>
      </c>
      <c r="D72" s="13">
        <f t="shared" si="44"/>
        <v>6200</v>
      </c>
      <c r="E72" s="13">
        <f t="shared" si="44"/>
        <v>6300</v>
      </c>
      <c r="F72" s="13">
        <f t="shared" si="44"/>
        <v>6100</v>
      </c>
      <c r="G72" s="13">
        <f t="shared" si="44"/>
        <v>6500</v>
      </c>
      <c r="H72" s="13">
        <f t="shared" si="44"/>
        <v>0</v>
      </c>
      <c r="I72" s="13">
        <f t="shared" si="44"/>
        <v>0</v>
      </c>
      <c r="J72" s="13">
        <f t="shared" si="44"/>
        <v>0</v>
      </c>
      <c r="K72" s="13">
        <f t="shared" si="44"/>
        <v>0</v>
      </c>
      <c r="L72" s="13">
        <f t="shared" si="44"/>
        <v>0</v>
      </c>
      <c r="M72" s="13">
        <f t="shared" si="44"/>
        <v>0</v>
      </c>
      <c r="N72" s="13">
        <f t="shared" si="44"/>
        <v>0</v>
      </c>
      <c r="O72" s="13">
        <f t="shared" si="44"/>
        <v>0</v>
      </c>
    </row>
    <row r="73" spans="1:15" ht="12.75">
      <c r="A73" s="13" t="str">
        <f>A256</f>
        <v>Verbrauch an Strom in kWh Grundschule</v>
      </c>
      <c r="B73" s="13">
        <f>B256</f>
        <v>30000</v>
      </c>
      <c r="C73" s="13">
        <f aca="true" t="shared" si="45" ref="C73:O73">C256</f>
        <v>31000</v>
      </c>
      <c r="D73" s="13">
        <f t="shared" si="45"/>
        <v>35000</v>
      </c>
      <c r="E73" s="13">
        <f t="shared" si="45"/>
        <v>29000</v>
      </c>
      <c r="F73" s="13">
        <f t="shared" si="45"/>
        <v>27000</v>
      </c>
      <c r="G73" s="13">
        <f t="shared" si="45"/>
        <v>31000</v>
      </c>
      <c r="H73" s="13">
        <f t="shared" si="45"/>
        <v>0</v>
      </c>
      <c r="I73" s="13">
        <f t="shared" si="45"/>
        <v>0</v>
      </c>
      <c r="J73" s="13">
        <f t="shared" si="45"/>
        <v>0</v>
      </c>
      <c r="K73" s="13">
        <f t="shared" si="45"/>
        <v>0</v>
      </c>
      <c r="L73" s="13">
        <f t="shared" si="45"/>
        <v>0</v>
      </c>
      <c r="M73" s="13">
        <f t="shared" si="45"/>
        <v>0</v>
      </c>
      <c r="N73" s="13">
        <f t="shared" si="45"/>
        <v>0</v>
      </c>
      <c r="O73" s="13">
        <f t="shared" si="45"/>
        <v>0</v>
      </c>
    </row>
    <row r="74" spans="1:15" ht="12.75">
      <c r="A74" s="13" t="str">
        <f>A300</f>
        <v>Verbrauch an Strom in kWh Hauptschule</v>
      </c>
      <c r="B74" s="13">
        <f aca="true" t="shared" si="46" ref="B74:O74">B300</f>
        <v>30000</v>
      </c>
      <c r="C74" s="13">
        <f t="shared" si="46"/>
        <v>31000</v>
      </c>
      <c r="D74" s="13">
        <f t="shared" si="46"/>
        <v>35000</v>
      </c>
      <c r="E74" s="13">
        <f t="shared" si="46"/>
        <v>29000</v>
      </c>
      <c r="F74" s="13">
        <f t="shared" si="46"/>
        <v>27000</v>
      </c>
      <c r="G74" s="13">
        <f t="shared" si="46"/>
        <v>31000</v>
      </c>
      <c r="H74" s="13">
        <f t="shared" si="46"/>
        <v>0</v>
      </c>
      <c r="I74" s="13">
        <f t="shared" si="46"/>
        <v>0</v>
      </c>
      <c r="J74" s="13">
        <f t="shared" si="46"/>
        <v>0</v>
      </c>
      <c r="K74" s="13">
        <f t="shared" si="46"/>
        <v>0</v>
      </c>
      <c r="L74" s="13">
        <f t="shared" si="46"/>
        <v>0</v>
      </c>
      <c r="M74" s="13">
        <f t="shared" si="46"/>
        <v>0</v>
      </c>
      <c r="N74" s="13">
        <f t="shared" si="46"/>
        <v>0</v>
      </c>
      <c r="O74" s="13">
        <f t="shared" si="46"/>
        <v>0</v>
      </c>
    </row>
    <row r="75" spans="1:15" ht="12.75">
      <c r="A75" s="13" t="str">
        <f>A344</f>
        <v>Verbrauch an Strom in kWh Kindergärten</v>
      </c>
      <c r="B75" s="13">
        <f aca="true" t="shared" si="47" ref="B75:O75">B344</f>
        <v>45000</v>
      </c>
      <c r="C75" s="13">
        <f t="shared" si="47"/>
        <v>46000</v>
      </c>
      <c r="D75" s="13">
        <f t="shared" si="47"/>
        <v>44000</v>
      </c>
      <c r="E75" s="13">
        <f t="shared" si="47"/>
        <v>48000</v>
      </c>
      <c r="F75" s="13">
        <f t="shared" si="47"/>
        <v>50000</v>
      </c>
      <c r="G75" s="13">
        <f t="shared" si="47"/>
        <v>48000</v>
      </c>
      <c r="H75" s="13">
        <f t="shared" si="47"/>
        <v>0</v>
      </c>
      <c r="I75" s="13">
        <f t="shared" si="47"/>
        <v>0</v>
      </c>
      <c r="J75" s="13">
        <f t="shared" si="47"/>
        <v>0</v>
      </c>
      <c r="K75" s="13">
        <f t="shared" si="47"/>
        <v>0</v>
      </c>
      <c r="L75" s="13">
        <f t="shared" si="47"/>
        <v>0</v>
      </c>
      <c r="M75" s="13">
        <f t="shared" si="47"/>
        <v>0</v>
      </c>
      <c r="N75" s="13">
        <f t="shared" si="47"/>
        <v>0</v>
      </c>
      <c r="O75" s="13">
        <f t="shared" si="47"/>
        <v>0</v>
      </c>
    </row>
    <row r="76" spans="1:15" ht="12.75">
      <c r="A76" s="90" t="str">
        <f>A389</f>
        <v>Verbrauch an Strom in kWh Feuerwehrhaus</v>
      </c>
      <c r="B76" s="13">
        <f aca="true" t="shared" si="48" ref="B76:O76">B389</f>
        <v>2000</v>
      </c>
      <c r="C76" s="13">
        <f t="shared" si="48"/>
        <v>2500</v>
      </c>
      <c r="D76" s="13">
        <f t="shared" si="48"/>
        <v>1200</v>
      </c>
      <c r="E76" s="13">
        <f t="shared" si="48"/>
        <v>2300</v>
      </c>
      <c r="F76" s="13">
        <f t="shared" si="48"/>
        <v>1500</v>
      </c>
      <c r="G76" s="13">
        <f t="shared" si="48"/>
        <v>3200</v>
      </c>
      <c r="H76" s="13">
        <f t="shared" si="48"/>
        <v>0</v>
      </c>
      <c r="I76" s="13">
        <f t="shared" si="48"/>
        <v>0</v>
      </c>
      <c r="J76" s="13">
        <f t="shared" si="48"/>
        <v>0</v>
      </c>
      <c r="K76" s="13">
        <f t="shared" si="48"/>
        <v>0</v>
      </c>
      <c r="L76" s="13">
        <f t="shared" si="48"/>
        <v>0</v>
      </c>
      <c r="M76" s="13">
        <f t="shared" si="48"/>
        <v>0</v>
      </c>
      <c r="N76" s="13">
        <f t="shared" si="48"/>
        <v>0</v>
      </c>
      <c r="O76" s="13">
        <f t="shared" si="48"/>
        <v>0</v>
      </c>
    </row>
    <row r="77" spans="1:15" ht="12.75">
      <c r="A77" s="90" t="str">
        <f>A433</f>
        <v>Verbrauch an Strom in kWh Bauhof</v>
      </c>
      <c r="B77" s="13">
        <f aca="true" t="shared" si="49" ref="B77:O77">B433</f>
        <v>5000</v>
      </c>
      <c r="C77" s="13">
        <f t="shared" si="49"/>
        <v>5300</v>
      </c>
      <c r="D77" s="13">
        <f t="shared" si="49"/>
        <v>4300</v>
      </c>
      <c r="E77" s="13">
        <f t="shared" si="49"/>
        <v>5900</v>
      </c>
      <c r="F77" s="13">
        <f t="shared" si="49"/>
        <v>5100</v>
      </c>
      <c r="G77" s="13">
        <f t="shared" si="49"/>
        <v>5100</v>
      </c>
      <c r="H77" s="13">
        <f t="shared" si="49"/>
        <v>0</v>
      </c>
      <c r="I77" s="13">
        <f t="shared" si="49"/>
        <v>0</v>
      </c>
      <c r="J77" s="13">
        <f t="shared" si="49"/>
        <v>0</v>
      </c>
      <c r="K77" s="13">
        <f t="shared" si="49"/>
        <v>0</v>
      </c>
      <c r="L77" s="13">
        <f t="shared" si="49"/>
        <v>0</v>
      </c>
      <c r="M77" s="13">
        <f t="shared" si="49"/>
        <v>0</v>
      </c>
      <c r="N77" s="13">
        <f t="shared" si="49"/>
        <v>0</v>
      </c>
      <c r="O77" s="13">
        <f t="shared" si="49"/>
        <v>0</v>
      </c>
    </row>
    <row r="78" spans="1:15" ht="12.75">
      <c r="A78" s="13" t="str">
        <f>A502</f>
        <v>Verbrauch an Strom in kWh Kläranlage incl. Pumpstationen</v>
      </c>
      <c r="B78" s="13">
        <f aca="true" t="shared" si="50" ref="B78:O78">B502</f>
        <v>98457</v>
      </c>
      <c r="C78" s="13">
        <f t="shared" si="50"/>
        <v>104002</v>
      </c>
      <c r="D78" s="13">
        <f t="shared" si="50"/>
        <v>100771</v>
      </c>
      <c r="E78" s="13">
        <f t="shared" si="50"/>
        <v>100857</v>
      </c>
      <c r="F78" s="13">
        <f t="shared" si="50"/>
        <v>109736</v>
      </c>
      <c r="G78" s="13">
        <f t="shared" si="50"/>
        <v>101966</v>
      </c>
      <c r="H78" s="13">
        <f t="shared" si="50"/>
        <v>0</v>
      </c>
      <c r="I78" s="13">
        <f t="shared" si="50"/>
        <v>0</v>
      </c>
      <c r="J78" s="13">
        <f t="shared" si="50"/>
        <v>0</v>
      </c>
      <c r="K78" s="13">
        <f t="shared" si="50"/>
        <v>0</v>
      </c>
      <c r="L78" s="13">
        <f t="shared" si="50"/>
        <v>0</v>
      </c>
      <c r="M78" s="13">
        <f t="shared" si="50"/>
        <v>0</v>
      </c>
      <c r="N78" s="13">
        <f t="shared" si="50"/>
        <v>0</v>
      </c>
      <c r="O78" s="13">
        <f t="shared" si="50"/>
        <v>0</v>
      </c>
    </row>
    <row r="79" spans="1:15" ht="12.75">
      <c r="A79" s="13" t="str">
        <f>A524</f>
        <v>Verbrauch an Strom in kWh Straßenbeleuchtung</v>
      </c>
      <c r="B79" s="13">
        <f aca="true" t="shared" si="51" ref="B79:O79">B524</f>
        <v>115000</v>
      </c>
      <c r="C79" s="13">
        <f t="shared" si="51"/>
        <v>112000</v>
      </c>
      <c r="D79" s="13">
        <f t="shared" si="51"/>
        <v>113000</v>
      </c>
      <c r="E79" s="13">
        <f t="shared" si="51"/>
        <v>116000</v>
      </c>
      <c r="F79" s="13">
        <f t="shared" si="51"/>
        <v>117000</v>
      </c>
      <c r="G79" s="13">
        <f t="shared" si="51"/>
        <v>113000</v>
      </c>
      <c r="H79" s="13">
        <f t="shared" si="51"/>
        <v>0</v>
      </c>
      <c r="I79" s="13">
        <f t="shared" si="51"/>
        <v>0</v>
      </c>
      <c r="J79" s="13">
        <f t="shared" si="51"/>
        <v>0</v>
      </c>
      <c r="K79" s="13">
        <f t="shared" si="51"/>
        <v>0</v>
      </c>
      <c r="L79" s="13">
        <f t="shared" si="51"/>
        <v>0</v>
      </c>
      <c r="M79" s="13">
        <f t="shared" si="51"/>
        <v>0</v>
      </c>
      <c r="N79" s="13">
        <f t="shared" si="51"/>
        <v>0</v>
      </c>
      <c r="O79" s="13">
        <f t="shared" si="51"/>
        <v>0</v>
      </c>
    </row>
    <row r="80" spans="1:15" s="14" customFormat="1" ht="12.75">
      <c r="A80" s="14" t="s">
        <v>25</v>
      </c>
      <c r="B80" s="33">
        <f>SUM(B72:B79)</f>
        <v>331457</v>
      </c>
      <c r="C80" s="33">
        <f aca="true" t="shared" si="52" ref="C80:O80">SUM(C72:C79)</f>
        <v>337902</v>
      </c>
      <c r="D80" s="33">
        <f t="shared" si="52"/>
        <v>339471</v>
      </c>
      <c r="E80" s="33">
        <f t="shared" si="52"/>
        <v>337357</v>
      </c>
      <c r="F80" s="33">
        <f t="shared" si="52"/>
        <v>343436</v>
      </c>
      <c r="G80" s="33">
        <f t="shared" si="52"/>
        <v>339766</v>
      </c>
      <c r="H80" s="33">
        <f t="shared" si="52"/>
        <v>0</v>
      </c>
      <c r="I80" s="33">
        <f t="shared" si="52"/>
        <v>0</v>
      </c>
      <c r="J80" s="33">
        <f t="shared" si="52"/>
        <v>0</v>
      </c>
      <c r="K80" s="33">
        <f t="shared" si="52"/>
        <v>0</v>
      </c>
      <c r="L80" s="33">
        <f t="shared" si="52"/>
        <v>0</v>
      </c>
      <c r="M80" s="33">
        <f t="shared" si="52"/>
        <v>0</v>
      </c>
      <c r="N80" s="33">
        <f t="shared" si="52"/>
        <v>0</v>
      </c>
      <c r="O80" s="33">
        <f t="shared" si="52"/>
        <v>0</v>
      </c>
    </row>
    <row r="81" spans="1:15" s="51" customFormat="1" ht="12.75">
      <c r="A81" s="50" t="s">
        <v>32</v>
      </c>
      <c r="B81" s="34"/>
      <c r="C81" s="52">
        <f>(C80-B80)/B80</f>
        <v>0.019444452824951653</v>
      </c>
      <c r="D81" s="52">
        <f aca="true" t="shared" si="53" ref="D81:O81">(D80-C80)/C80</f>
        <v>0.0046433581334233</v>
      </c>
      <c r="E81" s="52">
        <f t="shared" si="53"/>
        <v>-0.00622733606110684</v>
      </c>
      <c r="F81" s="52">
        <f t="shared" si="53"/>
        <v>0.018019486775137317</v>
      </c>
      <c r="G81" s="52">
        <f t="shared" si="53"/>
        <v>-0.010686124925750358</v>
      </c>
      <c r="H81" s="52">
        <f t="shared" si="53"/>
        <v>-1</v>
      </c>
      <c r="I81" s="52" t="e">
        <f t="shared" si="53"/>
        <v>#DIV/0!</v>
      </c>
      <c r="J81" s="52" t="e">
        <f t="shared" si="53"/>
        <v>#DIV/0!</v>
      </c>
      <c r="K81" s="52" t="e">
        <f t="shared" si="53"/>
        <v>#DIV/0!</v>
      </c>
      <c r="L81" s="52" t="e">
        <f t="shared" si="53"/>
        <v>#DIV/0!</v>
      </c>
      <c r="M81" s="52" t="e">
        <f t="shared" si="53"/>
        <v>#DIV/0!</v>
      </c>
      <c r="N81" s="52" t="e">
        <f t="shared" si="53"/>
        <v>#DIV/0!</v>
      </c>
      <c r="O81" s="52" t="e">
        <f t="shared" si="53"/>
        <v>#DIV/0!</v>
      </c>
    </row>
    <row r="82" spans="1:15" s="51" customFormat="1" ht="12.75">
      <c r="A82" s="50"/>
      <c r="B82" s="34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2" ht="12.75">
      <c r="A83" s="31" t="s">
        <v>41</v>
      </c>
      <c r="B83" s="3"/>
    </row>
    <row r="84" spans="1:15" ht="12.75">
      <c r="A84" s="5" t="s">
        <v>11</v>
      </c>
      <c r="B84" s="5">
        <v>2007</v>
      </c>
      <c r="C84" s="5">
        <v>2008</v>
      </c>
      <c r="D84" s="5">
        <v>2009</v>
      </c>
      <c r="E84" s="5">
        <v>2010</v>
      </c>
      <c r="F84" s="5">
        <v>2011</v>
      </c>
      <c r="G84" s="5">
        <v>2012</v>
      </c>
      <c r="H84" s="5">
        <v>2013</v>
      </c>
      <c r="I84" s="5">
        <v>2014</v>
      </c>
      <c r="J84" s="5">
        <v>2015</v>
      </c>
      <c r="K84" s="5">
        <v>2016</v>
      </c>
      <c r="L84" s="5">
        <v>2017</v>
      </c>
      <c r="M84" s="5">
        <v>2018</v>
      </c>
      <c r="N84" s="5">
        <v>2019</v>
      </c>
      <c r="O84" s="5">
        <v>2020</v>
      </c>
    </row>
    <row r="85" spans="1:15" s="51" customFormat="1" ht="12.75">
      <c r="A85" s="54" t="str">
        <f>A72</f>
        <v>Verbrauch an Strom in kWh Rathaus</v>
      </c>
      <c r="B85" s="55">
        <f>B72/B80</f>
        <v>0.018101895570164457</v>
      </c>
      <c r="C85" s="55">
        <f aca="true" t="shared" si="54" ref="C85:O85">C72/C80</f>
        <v>0.018052571455629145</v>
      </c>
      <c r="D85" s="55">
        <f t="shared" si="54"/>
        <v>0.01826371030220549</v>
      </c>
      <c r="E85" s="55">
        <f t="shared" si="54"/>
        <v>0.018674579155019758</v>
      </c>
      <c r="F85" s="55">
        <f t="shared" si="54"/>
        <v>0.01776167903190114</v>
      </c>
      <c r="G85" s="55">
        <f t="shared" si="54"/>
        <v>0.01913081355992065</v>
      </c>
      <c r="H85" s="55" t="e">
        <f t="shared" si="54"/>
        <v>#DIV/0!</v>
      </c>
      <c r="I85" s="55" t="e">
        <f t="shared" si="54"/>
        <v>#DIV/0!</v>
      </c>
      <c r="J85" s="55" t="e">
        <f t="shared" si="54"/>
        <v>#DIV/0!</v>
      </c>
      <c r="K85" s="55" t="e">
        <f t="shared" si="54"/>
        <v>#DIV/0!</v>
      </c>
      <c r="L85" s="55" t="e">
        <f t="shared" si="54"/>
        <v>#DIV/0!</v>
      </c>
      <c r="M85" s="55" t="e">
        <f t="shared" si="54"/>
        <v>#DIV/0!</v>
      </c>
      <c r="N85" s="55" t="e">
        <f t="shared" si="54"/>
        <v>#DIV/0!</v>
      </c>
      <c r="O85" s="55" t="e">
        <f t="shared" si="54"/>
        <v>#DIV/0!</v>
      </c>
    </row>
    <row r="86" spans="1:15" s="51" customFormat="1" ht="12.75">
      <c r="A86" s="54" t="str">
        <f>A73</f>
        <v>Verbrauch an Strom in kWh Grundschule</v>
      </c>
      <c r="B86" s="55">
        <f>B73/B80</f>
        <v>0.09050947785082228</v>
      </c>
      <c r="C86" s="55">
        <f aca="true" t="shared" si="55" ref="C86:O86">C73/C80</f>
        <v>0.09174257624991862</v>
      </c>
      <c r="D86" s="55">
        <f t="shared" si="55"/>
        <v>0.10310159041567615</v>
      </c>
      <c r="E86" s="55">
        <f t="shared" si="55"/>
        <v>0.08596234849136078</v>
      </c>
      <c r="F86" s="55">
        <f t="shared" si="55"/>
        <v>0.0786172678461198</v>
      </c>
      <c r="G86" s="55">
        <f t="shared" si="55"/>
        <v>0.0912392646703908</v>
      </c>
      <c r="H86" s="55" t="e">
        <f t="shared" si="55"/>
        <v>#DIV/0!</v>
      </c>
      <c r="I86" s="55" t="e">
        <f t="shared" si="55"/>
        <v>#DIV/0!</v>
      </c>
      <c r="J86" s="55" t="e">
        <f t="shared" si="55"/>
        <v>#DIV/0!</v>
      </c>
      <c r="K86" s="55" t="e">
        <f t="shared" si="55"/>
        <v>#DIV/0!</v>
      </c>
      <c r="L86" s="55" t="e">
        <f t="shared" si="55"/>
        <v>#DIV/0!</v>
      </c>
      <c r="M86" s="55" t="e">
        <f t="shared" si="55"/>
        <v>#DIV/0!</v>
      </c>
      <c r="N86" s="55" t="e">
        <f t="shared" si="55"/>
        <v>#DIV/0!</v>
      </c>
      <c r="O86" s="55" t="e">
        <f t="shared" si="55"/>
        <v>#DIV/0!</v>
      </c>
    </row>
    <row r="87" spans="1:15" s="51" customFormat="1" ht="12.75">
      <c r="A87" s="54" t="str">
        <f aca="true" t="shared" si="56" ref="A87:A92">A74</f>
        <v>Verbrauch an Strom in kWh Hauptschule</v>
      </c>
      <c r="B87" s="55">
        <f>B74/B80</f>
        <v>0.09050947785082228</v>
      </c>
      <c r="C87" s="55">
        <f aca="true" t="shared" si="57" ref="C87:O87">C74/C80</f>
        <v>0.09174257624991862</v>
      </c>
      <c r="D87" s="55">
        <f t="shared" si="57"/>
        <v>0.10310159041567615</v>
      </c>
      <c r="E87" s="55">
        <f t="shared" si="57"/>
        <v>0.08596234849136078</v>
      </c>
      <c r="F87" s="55">
        <f t="shared" si="57"/>
        <v>0.0786172678461198</v>
      </c>
      <c r="G87" s="55">
        <f t="shared" si="57"/>
        <v>0.0912392646703908</v>
      </c>
      <c r="H87" s="55" t="e">
        <f t="shared" si="57"/>
        <v>#DIV/0!</v>
      </c>
      <c r="I87" s="55" t="e">
        <f t="shared" si="57"/>
        <v>#DIV/0!</v>
      </c>
      <c r="J87" s="55" t="e">
        <f t="shared" si="57"/>
        <v>#DIV/0!</v>
      </c>
      <c r="K87" s="55" t="e">
        <f t="shared" si="57"/>
        <v>#DIV/0!</v>
      </c>
      <c r="L87" s="55" t="e">
        <f t="shared" si="57"/>
        <v>#DIV/0!</v>
      </c>
      <c r="M87" s="55" t="e">
        <f t="shared" si="57"/>
        <v>#DIV/0!</v>
      </c>
      <c r="N87" s="55" t="e">
        <f t="shared" si="57"/>
        <v>#DIV/0!</v>
      </c>
      <c r="O87" s="55" t="e">
        <f t="shared" si="57"/>
        <v>#DIV/0!</v>
      </c>
    </row>
    <row r="88" spans="1:15" s="51" customFormat="1" ht="12.75">
      <c r="A88" s="54" t="str">
        <f t="shared" si="56"/>
        <v>Verbrauch an Strom in kWh Kindergärten</v>
      </c>
      <c r="B88" s="55">
        <f>B75/B80</f>
        <v>0.13576421677623343</v>
      </c>
      <c r="C88" s="55">
        <f aca="true" t="shared" si="58" ref="C88:O88">C75/C80</f>
        <v>0.13613414540310503</v>
      </c>
      <c r="D88" s="55">
        <f t="shared" si="58"/>
        <v>0.12961342795113573</v>
      </c>
      <c r="E88" s="55">
        <f t="shared" si="58"/>
        <v>0.14228250784776958</v>
      </c>
      <c r="F88" s="55">
        <f t="shared" si="58"/>
        <v>0.14558753304837</v>
      </c>
      <c r="G88" s="55">
        <f t="shared" si="58"/>
        <v>0.14127370013479865</v>
      </c>
      <c r="H88" s="55" t="e">
        <f t="shared" si="58"/>
        <v>#DIV/0!</v>
      </c>
      <c r="I88" s="55" t="e">
        <f t="shared" si="58"/>
        <v>#DIV/0!</v>
      </c>
      <c r="J88" s="55" t="e">
        <f t="shared" si="58"/>
        <v>#DIV/0!</v>
      </c>
      <c r="K88" s="55" t="e">
        <f t="shared" si="58"/>
        <v>#DIV/0!</v>
      </c>
      <c r="L88" s="55" t="e">
        <f t="shared" si="58"/>
        <v>#DIV/0!</v>
      </c>
      <c r="M88" s="55" t="e">
        <f t="shared" si="58"/>
        <v>#DIV/0!</v>
      </c>
      <c r="N88" s="55" t="e">
        <f t="shared" si="58"/>
        <v>#DIV/0!</v>
      </c>
      <c r="O88" s="55" t="e">
        <f t="shared" si="58"/>
        <v>#DIV/0!</v>
      </c>
    </row>
    <row r="89" spans="1:15" s="51" customFormat="1" ht="12.75">
      <c r="A89" s="54" t="str">
        <f t="shared" si="56"/>
        <v>Verbrauch an Strom in kWh Feuerwehrhaus</v>
      </c>
      <c r="B89" s="55">
        <f>B76/B80</f>
        <v>0.006033965190054819</v>
      </c>
      <c r="C89" s="55">
        <f aca="true" t="shared" si="59" ref="C89:O89">C76/C80</f>
        <v>0.007398594858864405</v>
      </c>
      <c r="D89" s="55">
        <f t="shared" si="59"/>
        <v>0.003534911671394611</v>
      </c>
      <c r="E89" s="55">
        <f t="shared" si="59"/>
        <v>0.006817703501038959</v>
      </c>
      <c r="F89" s="55">
        <f t="shared" si="59"/>
        <v>0.0043676259914511</v>
      </c>
      <c r="G89" s="55">
        <f t="shared" si="59"/>
        <v>0.009418246675653243</v>
      </c>
      <c r="H89" s="55" t="e">
        <f t="shared" si="59"/>
        <v>#DIV/0!</v>
      </c>
      <c r="I89" s="55" t="e">
        <f t="shared" si="59"/>
        <v>#DIV/0!</v>
      </c>
      <c r="J89" s="55" t="e">
        <f t="shared" si="59"/>
        <v>#DIV/0!</v>
      </c>
      <c r="K89" s="55" t="e">
        <f t="shared" si="59"/>
        <v>#DIV/0!</v>
      </c>
      <c r="L89" s="55" t="e">
        <f t="shared" si="59"/>
        <v>#DIV/0!</v>
      </c>
      <c r="M89" s="55" t="e">
        <f t="shared" si="59"/>
        <v>#DIV/0!</v>
      </c>
      <c r="N89" s="55" t="e">
        <f t="shared" si="59"/>
        <v>#DIV/0!</v>
      </c>
      <c r="O89" s="55" t="e">
        <f t="shared" si="59"/>
        <v>#DIV/0!</v>
      </c>
    </row>
    <row r="90" spans="1:15" s="51" customFormat="1" ht="12.75">
      <c r="A90" s="54" t="str">
        <f t="shared" si="56"/>
        <v>Verbrauch an Strom in kWh Bauhof</v>
      </c>
      <c r="B90" s="55">
        <f>B77/B80</f>
        <v>0.015084912975137046</v>
      </c>
      <c r="C90" s="55">
        <f aca="true" t="shared" si="60" ref="C90:O90">C77/C80</f>
        <v>0.015685021100792538</v>
      </c>
      <c r="D90" s="55">
        <f t="shared" si="60"/>
        <v>0.012666766822497356</v>
      </c>
      <c r="E90" s="55">
        <f t="shared" si="60"/>
        <v>0.017488891589621677</v>
      </c>
      <c r="F90" s="55">
        <f t="shared" si="60"/>
        <v>0.01484992837093374</v>
      </c>
      <c r="G90" s="55">
        <f t="shared" si="60"/>
        <v>0.015010330639322358</v>
      </c>
      <c r="H90" s="55" t="e">
        <f t="shared" si="60"/>
        <v>#DIV/0!</v>
      </c>
      <c r="I90" s="55" t="e">
        <f t="shared" si="60"/>
        <v>#DIV/0!</v>
      </c>
      <c r="J90" s="55" t="e">
        <f t="shared" si="60"/>
        <v>#DIV/0!</v>
      </c>
      <c r="K90" s="55" t="e">
        <f t="shared" si="60"/>
        <v>#DIV/0!</v>
      </c>
      <c r="L90" s="55" t="e">
        <f t="shared" si="60"/>
        <v>#DIV/0!</v>
      </c>
      <c r="M90" s="55" t="e">
        <f t="shared" si="60"/>
        <v>#DIV/0!</v>
      </c>
      <c r="N90" s="55" t="e">
        <f t="shared" si="60"/>
        <v>#DIV/0!</v>
      </c>
      <c r="O90" s="55" t="e">
        <f t="shared" si="60"/>
        <v>#DIV/0!</v>
      </c>
    </row>
    <row r="91" spans="1:15" s="51" customFormat="1" ht="12.75">
      <c r="A91" s="54" t="str">
        <f t="shared" si="56"/>
        <v>Verbrauch an Strom in kWh Kläranlage incl. Pumpstationen</v>
      </c>
      <c r="B91" s="55">
        <f>B78/B80</f>
        <v>0.29704305535861364</v>
      </c>
      <c r="C91" s="55">
        <f aca="true" t="shared" si="61" ref="C91:O91">C78/C80</f>
        <v>0.3077874650046463</v>
      </c>
      <c r="D91" s="55">
        <f t="shared" si="61"/>
        <v>0.2968471533650886</v>
      </c>
      <c r="E91" s="55">
        <f t="shared" si="61"/>
        <v>0.2989622269583853</v>
      </c>
      <c r="F91" s="55">
        <f t="shared" si="61"/>
        <v>0.3195238705319186</v>
      </c>
      <c r="G91" s="55">
        <f t="shared" si="61"/>
        <v>0.30010654391551833</v>
      </c>
      <c r="H91" s="55" t="e">
        <f t="shared" si="61"/>
        <v>#DIV/0!</v>
      </c>
      <c r="I91" s="55" t="e">
        <f t="shared" si="61"/>
        <v>#DIV/0!</v>
      </c>
      <c r="J91" s="55" t="e">
        <f t="shared" si="61"/>
        <v>#DIV/0!</v>
      </c>
      <c r="K91" s="55" t="e">
        <f t="shared" si="61"/>
        <v>#DIV/0!</v>
      </c>
      <c r="L91" s="55" t="e">
        <f t="shared" si="61"/>
        <v>#DIV/0!</v>
      </c>
      <c r="M91" s="55" t="e">
        <f t="shared" si="61"/>
        <v>#DIV/0!</v>
      </c>
      <c r="N91" s="55" t="e">
        <f t="shared" si="61"/>
        <v>#DIV/0!</v>
      </c>
      <c r="O91" s="55" t="e">
        <f t="shared" si="61"/>
        <v>#DIV/0!</v>
      </c>
    </row>
    <row r="92" spans="1:15" s="51" customFormat="1" ht="12.75">
      <c r="A92" s="54" t="str">
        <f t="shared" si="56"/>
        <v>Verbrauch an Strom in kWh Straßenbeleuchtung</v>
      </c>
      <c r="B92" s="55">
        <f>B79/B80</f>
        <v>0.3469529984281521</v>
      </c>
      <c r="C92" s="55">
        <f aca="true" t="shared" si="62" ref="C92:O92">C79/C80</f>
        <v>0.3314570496771253</v>
      </c>
      <c r="D92" s="55">
        <f t="shared" si="62"/>
        <v>0.33287084905632586</v>
      </c>
      <c r="E92" s="55">
        <f t="shared" si="62"/>
        <v>0.3438493939654431</v>
      </c>
      <c r="F92" s="55">
        <f t="shared" si="62"/>
        <v>0.3406748273331858</v>
      </c>
      <c r="G92" s="55">
        <f t="shared" si="62"/>
        <v>0.3325818357340052</v>
      </c>
      <c r="H92" s="55" t="e">
        <f t="shared" si="62"/>
        <v>#DIV/0!</v>
      </c>
      <c r="I92" s="55" t="e">
        <f t="shared" si="62"/>
        <v>#DIV/0!</v>
      </c>
      <c r="J92" s="55" t="e">
        <f t="shared" si="62"/>
        <v>#DIV/0!</v>
      </c>
      <c r="K92" s="55" t="e">
        <f t="shared" si="62"/>
        <v>#DIV/0!</v>
      </c>
      <c r="L92" s="55" t="e">
        <f t="shared" si="62"/>
        <v>#DIV/0!</v>
      </c>
      <c r="M92" s="55" t="e">
        <f t="shared" si="62"/>
        <v>#DIV/0!</v>
      </c>
      <c r="N92" s="55" t="e">
        <f t="shared" si="62"/>
        <v>#DIV/0!</v>
      </c>
      <c r="O92" s="55" t="e">
        <f t="shared" si="62"/>
        <v>#DIV/0!</v>
      </c>
    </row>
    <row r="93" spans="1:2" ht="12.75">
      <c r="A93" s="1"/>
      <c r="B93" s="3"/>
    </row>
    <row r="94" spans="1:2" ht="12.75">
      <c r="A94" s="31" t="s">
        <v>21</v>
      </c>
      <c r="B94" s="3"/>
    </row>
    <row r="95" spans="1:15" ht="12.75">
      <c r="A95" s="5" t="s">
        <v>11</v>
      </c>
      <c r="B95" s="5">
        <v>2007</v>
      </c>
      <c r="C95" s="5">
        <v>2008</v>
      </c>
      <c r="D95" s="5">
        <v>2009</v>
      </c>
      <c r="E95" s="5">
        <v>2010</v>
      </c>
      <c r="F95" s="5">
        <v>2011</v>
      </c>
      <c r="G95" s="5">
        <v>2012</v>
      </c>
      <c r="H95" s="5">
        <v>2013</v>
      </c>
      <c r="I95" s="5">
        <v>2014</v>
      </c>
      <c r="J95" s="5">
        <v>2015</v>
      </c>
      <c r="K95" s="5">
        <v>2016</v>
      </c>
      <c r="L95" s="5">
        <v>2017</v>
      </c>
      <c r="M95" s="5">
        <v>2018</v>
      </c>
      <c r="N95" s="5">
        <v>2019</v>
      </c>
      <c r="O95" s="5">
        <v>2020</v>
      </c>
    </row>
    <row r="96" spans="1:15" s="44" customFormat="1" ht="12.75">
      <c r="A96" s="35" t="str">
        <f>A212</f>
        <v>Kosten für Strom in € Rathaus</v>
      </c>
      <c r="B96" s="35">
        <f>B212</f>
        <v>1500</v>
      </c>
      <c r="C96" s="35">
        <f aca="true" t="shared" si="63" ref="C96:O96">C212</f>
        <v>1600</v>
      </c>
      <c r="D96" s="35">
        <f t="shared" si="63"/>
        <v>1650</v>
      </c>
      <c r="E96" s="35">
        <f t="shared" si="63"/>
        <v>1700</v>
      </c>
      <c r="F96" s="35">
        <f t="shared" si="63"/>
        <v>1750</v>
      </c>
      <c r="G96" s="35">
        <f t="shared" si="63"/>
        <v>1900</v>
      </c>
      <c r="H96" s="35">
        <f t="shared" si="63"/>
        <v>0</v>
      </c>
      <c r="I96" s="35">
        <f t="shared" si="63"/>
        <v>0</v>
      </c>
      <c r="J96" s="35">
        <f t="shared" si="63"/>
        <v>0</v>
      </c>
      <c r="K96" s="35">
        <f t="shared" si="63"/>
        <v>0</v>
      </c>
      <c r="L96" s="35">
        <f t="shared" si="63"/>
        <v>0</v>
      </c>
      <c r="M96" s="35">
        <f t="shared" si="63"/>
        <v>0</v>
      </c>
      <c r="N96" s="35">
        <f t="shared" si="63"/>
        <v>0</v>
      </c>
      <c r="O96" s="35">
        <f t="shared" si="63"/>
        <v>0</v>
      </c>
    </row>
    <row r="97" spans="1:15" s="44" customFormat="1" ht="12.75">
      <c r="A97" s="35" t="str">
        <f>A257</f>
        <v>Kosten für Strom in € Grundschule</v>
      </c>
      <c r="B97" s="35">
        <f>B257</f>
        <v>8000</v>
      </c>
      <c r="C97" s="35">
        <f aca="true" t="shared" si="64" ref="C97:O97">C257</f>
        <v>8100</v>
      </c>
      <c r="D97" s="35">
        <f t="shared" si="64"/>
        <v>9000</v>
      </c>
      <c r="E97" s="35">
        <f t="shared" si="64"/>
        <v>8900</v>
      </c>
      <c r="F97" s="35">
        <f t="shared" si="64"/>
        <v>8000</v>
      </c>
      <c r="G97" s="35">
        <f t="shared" si="64"/>
        <v>9100</v>
      </c>
      <c r="H97" s="35">
        <f t="shared" si="64"/>
        <v>0</v>
      </c>
      <c r="I97" s="35">
        <f t="shared" si="64"/>
        <v>0</v>
      </c>
      <c r="J97" s="35">
        <f t="shared" si="64"/>
        <v>0</v>
      </c>
      <c r="K97" s="35">
        <f t="shared" si="64"/>
        <v>0</v>
      </c>
      <c r="L97" s="35">
        <f t="shared" si="64"/>
        <v>0</v>
      </c>
      <c r="M97" s="35">
        <f t="shared" si="64"/>
        <v>0</v>
      </c>
      <c r="N97" s="35">
        <f t="shared" si="64"/>
        <v>0</v>
      </c>
      <c r="O97" s="35">
        <f t="shared" si="64"/>
        <v>0</v>
      </c>
    </row>
    <row r="98" spans="1:15" s="44" customFormat="1" ht="12.75">
      <c r="A98" s="35" t="str">
        <f>A301</f>
        <v>Kosten für Strom in € Hauptschule</v>
      </c>
      <c r="B98" s="35">
        <f aca="true" t="shared" si="65" ref="B98:O98">B301</f>
        <v>8000</v>
      </c>
      <c r="C98" s="35">
        <f t="shared" si="65"/>
        <v>8100</v>
      </c>
      <c r="D98" s="35">
        <f t="shared" si="65"/>
        <v>9000</v>
      </c>
      <c r="E98" s="35">
        <f t="shared" si="65"/>
        <v>8900</v>
      </c>
      <c r="F98" s="35">
        <f t="shared" si="65"/>
        <v>8000</v>
      </c>
      <c r="G98" s="35">
        <f t="shared" si="65"/>
        <v>9100</v>
      </c>
      <c r="H98" s="35">
        <f t="shared" si="65"/>
        <v>0</v>
      </c>
      <c r="I98" s="35">
        <f t="shared" si="65"/>
        <v>0</v>
      </c>
      <c r="J98" s="35">
        <f t="shared" si="65"/>
        <v>0</v>
      </c>
      <c r="K98" s="35">
        <f t="shared" si="65"/>
        <v>0</v>
      </c>
      <c r="L98" s="35">
        <f t="shared" si="65"/>
        <v>0</v>
      </c>
      <c r="M98" s="35">
        <f t="shared" si="65"/>
        <v>0</v>
      </c>
      <c r="N98" s="35">
        <f t="shared" si="65"/>
        <v>0</v>
      </c>
      <c r="O98" s="35">
        <f t="shared" si="65"/>
        <v>0</v>
      </c>
    </row>
    <row r="99" spans="1:15" s="44" customFormat="1" ht="12.75">
      <c r="A99" s="35" t="str">
        <f>A345</f>
        <v>Kosten für Strom in € Kindergärten</v>
      </c>
      <c r="B99" s="35">
        <f aca="true" t="shared" si="66" ref="B99:O99">B345</f>
        <v>11000</v>
      </c>
      <c r="C99" s="35">
        <f t="shared" si="66"/>
        <v>11500</v>
      </c>
      <c r="D99" s="35">
        <f t="shared" si="66"/>
        <v>11800</v>
      </c>
      <c r="E99" s="35">
        <f t="shared" si="66"/>
        <v>11700</v>
      </c>
      <c r="F99" s="35">
        <f t="shared" si="66"/>
        <v>12000</v>
      </c>
      <c r="G99" s="35">
        <f t="shared" si="66"/>
        <v>12100</v>
      </c>
      <c r="H99" s="35">
        <f t="shared" si="66"/>
        <v>0</v>
      </c>
      <c r="I99" s="35">
        <f t="shared" si="66"/>
        <v>0</v>
      </c>
      <c r="J99" s="35">
        <f t="shared" si="66"/>
        <v>0</v>
      </c>
      <c r="K99" s="35">
        <f t="shared" si="66"/>
        <v>0</v>
      </c>
      <c r="L99" s="35">
        <f t="shared" si="66"/>
        <v>0</v>
      </c>
      <c r="M99" s="35">
        <f t="shared" si="66"/>
        <v>0</v>
      </c>
      <c r="N99" s="35">
        <f t="shared" si="66"/>
        <v>0</v>
      </c>
      <c r="O99" s="35">
        <f t="shared" si="66"/>
        <v>0</v>
      </c>
    </row>
    <row r="100" spans="1:15" s="44" customFormat="1" ht="12.75">
      <c r="A100" s="35" t="str">
        <f>A390</f>
        <v>Kosten für Strom in € Feuerwehrhaus</v>
      </c>
      <c r="B100" s="35">
        <f aca="true" t="shared" si="67" ref="B100:O100">B390</f>
        <v>500</v>
      </c>
      <c r="C100" s="35">
        <f t="shared" si="67"/>
        <v>600</v>
      </c>
      <c r="D100" s="35">
        <f t="shared" si="67"/>
        <v>250</v>
      </c>
      <c r="E100" s="35">
        <f t="shared" si="67"/>
        <v>620</v>
      </c>
      <c r="F100" s="35">
        <f t="shared" si="67"/>
        <v>420</v>
      </c>
      <c r="G100" s="35">
        <f t="shared" si="67"/>
        <v>880</v>
      </c>
      <c r="H100" s="35">
        <f t="shared" si="67"/>
        <v>0</v>
      </c>
      <c r="I100" s="35">
        <f t="shared" si="67"/>
        <v>0</v>
      </c>
      <c r="J100" s="35">
        <f t="shared" si="67"/>
        <v>0</v>
      </c>
      <c r="K100" s="35">
        <f t="shared" si="67"/>
        <v>0</v>
      </c>
      <c r="L100" s="35">
        <f t="shared" si="67"/>
        <v>0</v>
      </c>
      <c r="M100" s="35">
        <f t="shared" si="67"/>
        <v>0</v>
      </c>
      <c r="N100" s="35">
        <f t="shared" si="67"/>
        <v>0</v>
      </c>
      <c r="O100" s="35">
        <f t="shared" si="67"/>
        <v>0</v>
      </c>
    </row>
    <row r="101" spans="1:15" s="44" customFormat="1" ht="12.75">
      <c r="A101" s="35" t="str">
        <f>A434</f>
        <v>Kosten für Strom in € Bauhof</v>
      </c>
      <c r="B101" s="35">
        <f aca="true" t="shared" si="68" ref="B101:O101">B434</f>
        <v>1300</v>
      </c>
      <c r="C101" s="35">
        <f t="shared" si="68"/>
        <v>1345</v>
      </c>
      <c r="D101" s="35">
        <f t="shared" si="68"/>
        <v>1130</v>
      </c>
      <c r="E101" s="35">
        <f t="shared" si="68"/>
        <v>1520</v>
      </c>
      <c r="F101" s="35">
        <f t="shared" si="68"/>
        <v>1295</v>
      </c>
      <c r="G101" s="35">
        <f t="shared" si="68"/>
        <v>1330</v>
      </c>
      <c r="H101" s="35">
        <f t="shared" si="68"/>
        <v>0</v>
      </c>
      <c r="I101" s="35">
        <f t="shared" si="68"/>
        <v>0</v>
      </c>
      <c r="J101" s="35">
        <f t="shared" si="68"/>
        <v>0</v>
      </c>
      <c r="K101" s="35">
        <f t="shared" si="68"/>
        <v>0</v>
      </c>
      <c r="L101" s="35">
        <f t="shared" si="68"/>
        <v>0</v>
      </c>
      <c r="M101" s="35">
        <f t="shared" si="68"/>
        <v>0</v>
      </c>
      <c r="N101" s="35">
        <f t="shared" si="68"/>
        <v>0</v>
      </c>
      <c r="O101" s="35">
        <f t="shared" si="68"/>
        <v>0</v>
      </c>
    </row>
    <row r="102" spans="1:15" s="44" customFormat="1" ht="12.75">
      <c r="A102" s="35" t="str">
        <f>A503</f>
        <v>Kosten für Strom in € Kläranlage incl. Pumpstationen</v>
      </c>
      <c r="B102" s="35">
        <f aca="true" t="shared" si="69" ref="B102:O102">B503</f>
        <v>15888.28</v>
      </c>
      <c r="C102" s="35">
        <f t="shared" si="69"/>
        <v>16663.23</v>
      </c>
      <c r="D102" s="35">
        <f t="shared" si="69"/>
        <v>16890.989999999998</v>
      </c>
      <c r="E102" s="35">
        <f t="shared" si="69"/>
        <v>20115.1</v>
      </c>
      <c r="F102" s="35">
        <f t="shared" si="69"/>
        <v>24485.78</v>
      </c>
      <c r="G102" s="35">
        <f t="shared" si="69"/>
        <v>22703.9</v>
      </c>
      <c r="H102" s="35">
        <f t="shared" si="69"/>
        <v>0</v>
      </c>
      <c r="I102" s="35">
        <f t="shared" si="69"/>
        <v>0</v>
      </c>
      <c r="J102" s="35">
        <f t="shared" si="69"/>
        <v>0</v>
      </c>
      <c r="K102" s="35">
        <f t="shared" si="69"/>
        <v>0</v>
      </c>
      <c r="L102" s="35">
        <f t="shared" si="69"/>
        <v>0</v>
      </c>
      <c r="M102" s="35">
        <f t="shared" si="69"/>
        <v>0</v>
      </c>
      <c r="N102" s="35">
        <f t="shared" si="69"/>
        <v>0</v>
      </c>
      <c r="O102" s="35">
        <f t="shared" si="69"/>
        <v>0</v>
      </c>
    </row>
    <row r="103" spans="1:15" s="44" customFormat="1" ht="12.75">
      <c r="A103" s="35" t="str">
        <f>A525</f>
        <v>Kosten für Strom in € Straßenbeleuchtung</v>
      </c>
      <c r="B103" s="35">
        <f aca="true" t="shared" si="70" ref="B103:O103">B525</f>
        <v>16500</v>
      </c>
      <c r="C103" s="35">
        <f t="shared" si="70"/>
        <v>16400</v>
      </c>
      <c r="D103" s="35">
        <f t="shared" si="70"/>
        <v>15300</v>
      </c>
      <c r="E103" s="35">
        <f t="shared" si="70"/>
        <v>19200</v>
      </c>
      <c r="F103" s="35">
        <f t="shared" si="70"/>
        <v>23100</v>
      </c>
      <c r="G103" s="35">
        <f t="shared" si="70"/>
        <v>25000</v>
      </c>
      <c r="H103" s="35">
        <f t="shared" si="70"/>
        <v>0</v>
      </c>
      <c r="I103" s="35">
        <f t="shared" si="70"/>
        <v>0</v>
      </c>
      <c r="J103" s="35">
        <f t="shared" si="70"/>
        <v>0</v>
      </c>
      <c r="K103" s="35">
        <f t="shared" si="70"/>
        <v>0</v>
      </c>
      <c r="L103" s="35">
        <f t="shared" si="70"/>
        <v>0</v>
      </c>
      <c r="M103" s="35">
        <f t="shared" si="70"/>
        <v>0</v>
      </c>
      <c r="N103" s="35">
        <f t="shared" si="70"/>
        <v>0</v>
      </c>
      <c r="O103" s="35">
        <f t="shared" si="70"/>
        <v>0</v>
      </c>
    </row>
    <row r="104" spans="1:15" s="36" customFormat="1" ht="12.75">
      <c r="A104" s="36" t="s">
        <v>27</v>
      </c>
      <c r="B104" s="45">
        <f>SUM(B96:B103)</f>
        <v>62688.28</v>
      </c>
      <c r="C104" s="45">
        <f aca="true" t="shared" si="71" ref="C104:O104">SUM(C96:C103)</f>
        <v>64308.229999999996</v>
      </c>
      <c r="D104" s="45">
        <f t="shared" si="71"/>
        <v>65020.99</v>
      </c>
      <c r="E104" s="45">
        <f t="shared" si="71"/>
        <v>72655.1</v>
      </c>
      <c r="F104" s="45">
        <f t="shared" si="71"/>
        <v>79050.78</v>
      </c>
      <c r="G104" s="45">
        <f t="shared" si="71"/>
        <v>82113.9</v>
      </c>
      <c r="H104" s="45">
        <f t="shared" si="71"/>
        <v>0</v>
      </c>
      <c r="I104" s="45">
        <f t="shared" si="71"/>
        <v>0</v>
      </c>
      <c r="J104" s="45">
        <f t="shared" si="71"/>
        <v>0</v>
      </c>
      <c r="K104" s="45">
        <f t="shared" si="71"/>
        <v>0</v>
      </c>
      <c r="L104" s="45">
        <f t="shared" si="71"/>
        <v>0</v>
      </c>
      <c r="M104" s="45">
        <f t="shared" si="71"/>
        <v>0</v>
      </c>
      <c r="N104" s="45">
        <f t="shared" si="71"/>
        <v>0</v>
      </c>
      <c r="O104" s="45">
        <f t="shared" si="71"/>
        <v>0</v>
      </c>
    </row>
    <row r="105" spans="1:15" ht="12.75">
      <c r="A105" s="50" t="s">
        <v>29</v>
      </c>
      <c r="B105" s="3"/>
      <c r="C105" s="17">
        <f>(C104-B104)/B104</f>
        <v>0.025841353439590257</v>
      </c>
      <c r="D105" s="17">
        <f aca="true" t="shared" si="72" ref="D105:O105">(D104-C104)/C104</f>
        <v>0.0110834958449331</v>
      </c>
      <c r="E105" s="17">
        <f t="shared" si="72"/>
        <v>0.11740993177741539</v>
      </c>
      <c r="F105" s="17">
        <f t="shared" si="72"/>
        <v>0.0880279567435733</v>
      </c>
      <c r="G105" s="17">
        <f t="shared" si="72"/>
        <v>0.03874876376931379</v>
      </c>
      <c r="H105" s="17">
        <f t="shared" si="72"/>
        <v>-1</v>
      </c>
      <c r="I105" s="17" t="e">
        <f t="shared" si="72"/>
        <v>#DIV/0!</v>
      </c>
      <c r="J105" s="17" t="e">
        <f t="shared" si="72"/>
        <v>#DIV/0!</v>
      </c>
      <c r="K105" s="17" t="e">
        <f t="shared" si="72"/>
        <v>#DIV/0!</v>
      </c>
      <c r="L105" s="17" t="e">
        <f t="shared" si="72"/>
        <v>#DIV/0!</v>
      </c>
      <c r="M105" s="17" t="e">
        <f t="shared" si="72"/>
        <v>#DIV/0!</v>
      </c>
      <c r="N105" s="17" t="e">
        <f t="shared" si="72"/>
        <v>#DIV/0!</v>
      </c>
      <c r="O105" s="17" t="e">
        <f t="shared" si="72"/>
        <v>#DIV/0!</v>
      </c>
    </row>
    <row r="106" spans="1:2" ht="12.75">
      <c r="A106" s="1"/>
      <c r="B106" s="3"/>
    </row>
    <row r="107" spans="1:2" ht="12.75">
      <c r="A107" s="31" t="s">
        <v>22</v>
      </c>
      <c r="B107" s="3"/>
    </row>
    <row r="108" spans="1:15" ht="12.75">
      <c r="A108" s="5" t="s">
        <v>11</v>
      </c>
      <c r="B108" s="5">
        <v>2007</v>
      </c>
      <c r="C108" s="5">
        <v>2008</v>
      </c>
      <c r="D108" s="5">
        <v>2009</v>
      </c>
      <c r="E108" s="5">
        <v>2010</v>
      </c>
      <c r="F108" s="5">
        <v>2011</v>
      </c>
      <c r="G108" s="5">
        <v>2012</v>
      </c>
      <c r="H108" s="5">
        <v>2013</v>
      </c>
      <c r="I108" s="5">
        <v>2014</v>
      </c>
      <c r="J108" s="5">
        <v>2015</v>
      </c>
      <c r="K108" s="5">
        <v>2016</v>
      </c>
      <c r="L108" s="5">
        <v>2017</v>
      </c>
      <c r="M108" s="5">
        <v>2018</v>
      </c>
      <c r="N108" s="5">
        <v>2019</v>
      </c>
      <c r="O108" s="5">
        <v>2020</v>
      </c>
    </row>
    <row r="109" spans="1:15" ht="12.75">
      <c r="A109" s="32" t="str">
        <f>A213</f>
        <v>Kosten für Strom in Cent je kWh Rathaus</v>
      </c>
      <c r="B109" s="32">
        <f aca="true" t="shared" si="73" ref="B109:O109">B213</f>
        <v>25</v>
      </c>
      <c r="C109" s="32">
        <f t="shared" si="73"/>
        <v>26.229508196721312</v>
      </c>
      <c r="D109" s="32">
        <f t="shared" si="73"/>
        <v>26.612903225806452</v>
      </c>
      <c r="E109" s="32">
        <f t="shared" si="73"/>
        <v>26.984126984126984</v>
      </c>
      <c r="F109" s="32">
        <f t="shared" si="73"/>
        <v>28.688524590163933</v>
      </c>
      <c r="G109" s="32">
        <f t="shared" si="73"/>
        <v>29.23076923076923</v>
      </c>
      <c r="H109" s="32" t="e">
        <f t="shared" si="73"/>
        <v>#DIV/0!</v>
      </c>
      <c r="I109" s="32" t="e">
        <f t="shared" si="73"/>
        <v>#DIV/0!</v>
      </c>
      <c r="J109" s="32" t="e">
        <f t="shared" si="73"/>
        <v>#DIV/0!</v>
      </c>
      <c r="K109" s="32" t="e">
        <f t="shared" si="73"/>
        <v>#DIV/0!</v>
      </c>
      <c r="L109" s="32" t="e">
        <f t="shared" si="73"/>
        <v>#DIV/0!</v>
      </c>
      <c r="M109" s="32" t="e">
        <f t="shared" si="73"/>
        <v>#DIV/0!</v>
      </c>
      <c r="N109" s="32" t="e">
        <f t="shared" si="73"/>
        <v>#DIV/0!</v>
      </c>
      <c r="O109" s="32" t="e">
        <f t="shared" si="73"/>
        <v>#DIV/0!</v>
      </c>
    </row>
    <row r="110" spans="1:15" ht="12.75">
      <c r="A110" s="32" t="str">
        <f>A258</f>
        <v>Kosten für Strom in Cent je kWh Grundschule</v>
      </c>
      <c r="B110" s="32">
        <f aca="true" t="shared" si="74" ref="B110:O110">B258</f>
        <v>26.666666666666668</v>
      </c>
      <c r="C110" s="32">
        <f t="shared" si="74"/>
        <v>26.129032258064516</v>
      </c>
      <c r="D110" s="32">
        <f t="shared" si="74"/>
        <v>25.714285714285715</v>
      </c>
      <c r="E110" s="32">
        <f t="shared" si="74"/>
        <v>30.689655172413794</v>
      </c>
      <c r="F110" s="32">
        <f t="shared" si="74"/>
        <v>29.62962962962963</v>
      </c>
      <c r="G110" s="32">
        <f t="shared" si="74"/>
        <v>29.35483870967742</v>
      </c>
      <c r="H110" s="32" t="e">
        <f t="shared" si="74"/>
        <v>#DIV/0!</v>
      </c>
      <c r="I110" s="32" t="e">
        <f t="shared" si="74"/>
        <v>#DIV/0!</v>
      </c>
      <c r="J110" s="32" t="e">
        <f t="shared" si="74"/>
        <v>#DIV/0!</v>
      </c>
      <c r="K110" s="32" t="e">
        <f t="shared" si="74"/>
        <v>#DIV/0!</v>
      </c>
      <c r="L110" s="32" t="e">
        <f t="shared" si="74"/>
        <v>#DIV/0!</v>
      </c>
      <c r="M110" s="32" t="e">
        <f t="shared" si="74"/>
        <v>#DIV/0!</v>
      </c>
      <c r="N110" s="32" t="e">
        <f t="shared" si="74"/>
        <v>#DIV/0!</v>
      </c>
      <c r="O110" s="32" t="e">
        <f t="shared" si="74"/>
        <v>#DIV/0!</v>
      </c>
    </row>
    <row r="111" spans="1:15" ht="12.75">
      <c r="A111" s="32" t="str">
        <f>A302</f>
        <v>Kosten für Strom in Cent je kWhHauptschule</v>
      </c>
      <c r="B111" s="32">
        <f aca="true" t="shared" si="75" ref="B111:O111">B302</f>
        <v>26.666666666666668</v>
      </c>
      <c r="C111" s="32">
        <f t="shared" si="75"/>
        <v>26.129032258064516</v>
      </c>
      <c r="D111" s="32">
        <f t="shared" si="75"/>
        <v>25.714285714285715</v>
      </c>
      <c r="E111" s="32">
        <f t="shared" si="75"/>
        <v>30.689655172413794</v>
      </c>
      <c r="F111" s="32">
        <f t="shared" si="75"/>
        <v>29.62962962962963</v>
      </c>
      <c r="G111" s="32">
        <f t="shared" si="75"/>
        <v>29.35483870967742</v>
      </c>
      <c r="H111" s="32" t="e">
        <f t="shared" si="75"/>
        <v>#DIV/0!</v>
      </c>
      <c r="I111" s="32" t="e">
        <f t="shared" si="75"/>
        <v>#DIV/0!</v>
      </c>
      <c r="J111" s="32" t="e">
        <f t="shared" si="75"/>
        <v>#DIV/0!</v>
      </c>
      <c r="K111" s="32" t="e">
        <f t="shared" si="75"/>
        <v>#DIV/0!</v>
      </c>
      <c r="L111" s="32" t="e">
        <f t="shared" si="75"/>
        <v>#DIV/0!</v>
      </c>
      <c r="M111" s="32" t="e">
        <f t="shared" si="75"/>
        <v>#DIV/0!</v>
      </c>
      <c r="N111" s="32" t="e">
        <f t="shared" si="75"/>
        <v>#DIV/0!</v>
      </c>
      <c r="O111" s="32" t="e">
        <f t="shared" si="75"/>
        <v>#DIV/0!</v>
      </c>
    </row>
    <row r="112" spans="1:15" ht="12.75">
      <c r="A112" s="32" t="str">
        <f>A346</f>
        <v>Kosten für Strom in Cent je kWh Kindergärten</v>
      </c>
      <c r="B112" s="32">
        <f aca="true" t="shared" si="76" ref="B112:O112">B346</f>
        <v>24.444444444444443</v>
      </c>
      <c r="C112" s="32">
        <f t="shared" si="76"/>
        <v>25</v>
      </c>
      <c r="D112" s="32">
        <f t="shared" si="76"/>
        <v>26.818181818181817</v>
      </c>
      <c r="E112" s="32">
        <f t="shared" si="76"/>
        <v>24.375</v>
      </c>
      <c r="F112" s="32">
        <f t="shared" si="76"/>
        <v>24</v>
      </c>
      <c r="G112" s="32">
        <f t="shared" si="76"/>
        <v>25.208333333333332</v>
      </c>
      <c r="H112" s="32" t="e">
        <f t="shared" si="76"/>
        <v>#DIV/0!</v>
      </c>
      <c r="I112" s="32" t="e">
        <f t="shared" si="76"/>
        <v>#DIV/0!</v>
      </c>
      <c r="J112" s="32" t="e">
        <f t="shared" si="76"/>
        <v>#DIV/0!</v>
      </c>
      <c r="K112" s="32" t="e">
        <f t="shared" si="76"/>
        <v>#DIV/0!</v>
      </c>
      <c r="L112" s="32" t="e">
        <f t="shared" si="76"/>
        <v>#DIV/0!</v>
      </c>
      <c r="M112" s="32" t="e">
        <f t="shared" si="76"/>
        <v>#DIV/0!</v>
      </c>
      <c r="N112" s="32" t="e">
        <f t="shared" si="76"/>
        <v>#DIV/0!</v>
      </c>
      <c r="O112" s="32" t="e">
        <f t="shared" si="76"/>
        <v>#DIV/0!</v>
      </c>
    </row>
    <row r="113" spans="1:15" ht="12.75">
      <c r="A113" s="32" t="str">
        <f>A391</f>
        <v>Kosten für Strom in Cent je kWh Feuerwehrhaus</v>
      </c>
      <c r="B113" s="32">
        <f aca="true" t="shared" si="77" ref="B113:O113">B391</f>
        <v>25</v>
      </c>
      <c r="C113" s="32">
        <f t="shared" si="77"/>
        <v>24</v>
      </c>
      <c r="D113" s="32">
        <f t="shared" si="77"/>
        <v>20.833333333333332</v>
      </c>
      <c r="E113" s="32">
        <f t="shared" si="77"/>
        <v>26.956521739130434</v>
      </c>
      <c r="F113" s="32">
        <f t="shared" si="77"/>
        <v>28</v>
      </c>
      <c r="G113" s="32">
        <f t="shared" si="77"/>
        <v>27.5</v>
      </c>
      <c r="H113" s="32" t="e">
        <f t="shared" si="77"/>
        <v>#DIV/0!</v>
      </c>
      <c r="I113" s="32" t="e">
        <f t="shared" si="77"/>
        <v>#DIV/0!</v>
      </c>
      <c r="J113" s="32" t="e">
        <f t="shared" si="77"/>
        <v>#DIV/0!</v>
      </c>
      <c r="K113" s="32" t="e">
        <f t="shared" si="77"/>
        <v>#DIV/0!</v>
      </c>
      <c r="L113" s="32" t="e">
        <f t="shared" si="77"/>
        <v>#DIV/0!</v>
      </c>
      <c r="M113" s="32" t="e">
        <f t="shared" si="77"/>
        <v>#DIV/0!</v>
      </c>
      <c r="N113" s="32" t="e">
        <f t="shared" si="77"/>
        <v>#DIV/0!</v>
      </c>
      <c r="O113" s="32" t="e">
        <f t="shared" si="77"/>
        <v>#DIV/0!</v>
      </c>
    </row>
    <row r="114" spans="1:15" ht="12.75">
      <c r="A114" s="32" t="str">
        <f>A435</f>
        <v>Kosten für Strom in Cent je kWh Bauhof</v>
      </c>
      <c r="B114" s="32">
        <f aca="true" t="shared" si="78" ref="B114:O114">B435</f>
        <v>26</v>
      </c>
      <c r="C114" s="32">
        <f t="shared" si="78"/>
        <v>25.37735849056604</v>
      </c>
      <c r="D114" s="32">
        <f t="shared" si="78"/>
        <v>26.27906976744186</v>
      </c>
      <c r="E114" s="32">
        <f t="shared" si="78"/>
        <v>25.76271186440678</v>
      </c>
      <c r="F114" s="32">
        <f t="shared" si="78"/>
        <v>25.392156862745097</v>
      </c>
      <c r="G114" s="32">
        <f t="shared" si="78"/>
        <v>26.07843137254902</v>
      </c>
      <c r="H114" s="32" t="e">
        <f t="shared" si="78"/>
        <v>#DIV/0!</v>
      </c>
      <c r="I114" s="32" t="e">
        <f t="shared" si="78"/>
        <v>#DIV/0!</v>
      </c>
      <c r="J114" s="32" t="e">
        <f t="shared" si="78"/>
        <v>#DIV/0!</v>
      </c>
      <c r="K114" s="32" t="e">
        <f t="shared" si="78"/>
        <v>#DIV/0!</v>
      </c>
      <c r="L114" s="32" t="e">
        <f t="shared" si="78"/>
        <v>#DIV/0!</v>
      </c>
      <c r="M114" s="32" t="e">
        <f t="shared" si="78"/>
        <v>#DIV/0!</v>
      </c>
      <c r="N114" s="32" t="e">
        <f t="shared" si="78"/>
        <v>#DIV/0!</v>
      </c>
      <c r="O114" s="32" t="e">
        <f t="shared" si="78"/>
        <v>#DIV/0!</v>
      </c>
    </row>
    <row r="115" spans="1:15" ht="12.75">
      <c r="A115" s="32" t="str">
        <f>A504</f>
        <v>Kosten für Strom in Cent je kWh Kläranlage</v>
      </c>
      <c r="B115" s="32">
        <f aca="true" t="shared" si="79" ref="B115:O115">B504</f>
        <v>16.137278202667154</v>
      </c>
      <c r="C115" s="32">
        <f t="shared" si="79"/>
        <v>16.022028422530337</v>
      </c>
      <c r="D115" s="32">
        <f t="shared" si="79"/>
        <v>16.761756854650642</v>
      </c>
      <c r="E115" s="32">
        <f t="shared" si="79"/>
        <v>19.94417839118752</v>
      </c>
      <c r="F115" s="32">
        <f t="shared" si="79"/>
        <v>22.313352044907777</v>
      </c>
      <c r="G115" s="32">
        <f t="shared" si="79"/>
        <v>22.266147539375872</v>
      </c>
      <c r="H115" s="32" t="e">
        <f t="shared" si="79"/>
        <v>#DIV/0!</v>
      </c>
      <c r="I115" s="32" t="e">
        <f t="shared" si="79"/>
        <v>#DIV/0!</v>
      </c>
      <c r="J115" s="32" t="e">
        <f t="shared" si="79"/>
        <v>#DIV/0!</v>
      </c>
      <c r="K115" s="32" t="e">
        <f t="shared" si="79"/>
        <v>#DIV/0!</v>
      </c>
      <c r="L115" s="32" t="e">
        <f t="shared" si="79"/>
        <v>#DIV/0!</v>
      </c>
      <c r="M115" s="32" t="e">
        <f t="shared" si="79"/>
        <v>#DIV/0!</v>
      </c>
      <c r="N115" s="32" t="e">
        <f t="shared" si="79"/>
        <v>#DIV/0!</v>
      </c>
      <c r="O115" s="32" t="e">
        <f t="shared" si="79"/>
        <v>#DIV/0!</v>
      </c>
    </row>
    <row r="116" spans="1:15" ht="12.75">
      <c r="A116" s="32" t="str">
        <f>A526</f>
        <v>Kosten für Strom in Cent je kWh Straßenbeleuchtung</v>
      </c>
      <c r="B116" s="32">
        <f aca="true" t="shared" si="80" ref="B116:O116">B526</f>
        <v>14.347826086956522</v>
      </c>
      <c r="C116" s="32">
        <f t="shared" si="80"/>
        <v>14.642857142857142</v>
      </c>
      <c r="D116" s="32">
        <f t="shared" si="80"/>
        <v>13.539823008849558</v>
      </c>
      <c r="E116" s="32">
        <f t="shared" si="80"/>
        <v>16.551724137931036</v>
      </c>
      <c r="F116" s="32">
        <f t="shared" si="80"/>
        <v>19.743589743589745</v>
      </c>
      <c r="G116" s="32">
        <f t="shared" si="80"/>
        <v>22.123893805309734</v>
      </c>
      <c r="H116" s="32" t="e">
        <f t="shared" si="80"/>
        <v>#DIV/0!</v>
      </c>
      <c r="I116" s="32" t="e">
        <f t="shared" si="80"/>
        <v>#DIV/0!</v>
      </c>
      <c r="J116" s="32" t="e">
        <f t="shared" si="80"/>
        <v>#DIV/0!</v>
      </c>
      <c r="K116" s="32" t="e">
        <f t="shared" si="80"/>
        <v>#DIV/0!</v>
      </c>
      <c r="L116" s="32" t="e">
        <f t="shared" si="80"/>
        <v>#DIV/0!</v>
      </c>
      <c r="M116" s="32" t="e">
        <f t="shared" si="80"/>
        <v>#DIV/0!</v>
      </c>
      <c r="N116" s="32" t="e">
        <f t="shared" si="80"/>
        <v>#DIV/0!</v>
      </c>
      <c r="O116" s="32" t="e">
        <f t="shared" si="80"/>
        <v>#DIV/0!</v>
      </c>
    </row>
    <row r="117" spans="1:15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2.75">
      <c r="A118" s="31" t="s">
        <v>30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2.75">
      <c r="A119" s="5" t="s">
        <v>11</v>
      </c>
      <c r="B119" s="5">
        <v>2007</v>
      </c>
      <c r="C119" s="5">
        <v>2008</v>
      </c>
      <c r="D119" s="5">
        <v>2009</v>
      </c>
      <c r="E119" s="5">
        <v>2010</v>
      </c>
      <c r="F119" s="5">
        <v>2011</v>
      </c>
      <c r="G119" s="5">
        <v>2012</v>
      </c>
      <c r="H119" s="5">
        <v>2013</v>
      </c>
      <c r="I119" s="5">
        <v>2014</v>
      </c>
      <c r="J119" s="5">
        <v>2015</v>
      </c>
      <c r="K119" s="5">
        <v>2016</v>
      </c>
      <c r="L119" s="5">
        <v>2017</v>
      </c>
      <c r="M119" s="5">
        <v>2018</v>
      </c>
      <c r="N119" s="5">
        <v>2019</v>
      </c>
      <c r="O119" s="5">
        <v>2020</v>
      </c>
    </row>
    <row r="120" spans="1:15" s="13" customFormat="1" ht="12.75">
      <c r="A120" s="15" t="str">
        <f>A80</f>
        <v>Summe aller Liegenschaften Stromverbrauch in kWh</v>
      </c>
      <c r="B120" s="15">
        <f>B80</f>
        <v>331457</v>
      </c>
      <c r="C120" s="15">
        <f>C80</f>
        <v>337902</v>
      </c>
      <c r="D120" s="15">
        <f>D80</f>
        <v>339471</v>
      </c>
      <c r="E120" s="15">
        <f>E80</f>
        <v>337357</v>
      </c>
      <c r="F120" s="15">
        <f aca="true" t="shared" si="81" ref="F120:O120">F80</f>
        <v>343436</v>
      </c>
      <c r="G120" s="15">
        <f t="shared" si="81"/>
        <v>339766</v>
      </c>
      <c r="H120" s="15">
        <f t="shared" si="81"/>
        <v>0</v>
      </c>
      <c r="I120" s="15">
        <f t="shared" si="81"/>
        <v>0</v>
      </c>
      <c r="J120" s="15">
        <f t="shared" si="81"/>
        <v>0</v>
      </c>
      <c r="K120" s="15">
        <f t="shared" si="81"/>
        <v>0</v>
      </c>
      <c r="L120" s="15">
        <f t="shared" si="81"/>
        <v>0</v>
      </c>
      <c r="M120" s="15">
        <f t="shared" si="81"/>
        <v>0</v>
      </c>
      <c r="N120" s="15">
        <f t="shared" si="81"/>
        <v>0</v>
      </c>
      <c r="O120" s="15">
        <f t="shared" si="81"/>
        <v>0</v>
      </c>
    </row>
    <row r="121" spans="1:15" s="44" customFormat="1" ht="12.75">
      <c r="A121" s="46" t="str">
        <f>A104</f>
        <v>Summe aller Liegenschaften Kosten für Strom</v>
      </c>
      <c r="B121" s="46">
        <f>B104</f>
        <v>62688.28</v>
      </c>
      <c r="C121" s="46">
        <f>C104</f>
        <v>64308.229999999996</v>
      </c>
      <c r="D121" s="46">
        <f>D104</f>
        <v>65020.99</v>
      </c>
      <c r="E121" s="46">
        <f>E104</f>
        <v>72655.1</v>
      </c>
      <c r="F121" s="46">
        <f aca="true" t="shared" si="82" ref="F121:O121">F104</f>
        <v>79050.78</v>
      </c>
      <c r="G121" s="46">
        <f t="shared" si="82"/>
        <v>82113.9</v>
      </c>
      <c r="H121" s="46">
        <f t="shared" si="82"/>
        <v>0</v>
      </c>
      <c r="I121" s="46">
        <f t="shared" si="82"/>
        <v>0</v>
      </c>
      <c r="J121" s="46">
        <f t="shared" si="82"/>
        <v>0</v>
      </c>
      <c r="K121" s="46">
        <f t="shared" si="82"/>
        <v>0</v>
      </c>
      <c r="L121" s="46">
        <f t="shared" si="82"/>
        <v>0</v>
      </c>
      <c r="M121" s="46">
        <f t="shared" si="82"/>
        <v>0</v>
      </c>
      <c r="N121" s="46">
        <f t="shared" si="82"/>
        <v>0</v>
      </c>
      <c r="O121" s="46">
        <f t="shared" si="82"/>
        <v>0</v>
      </c>
    </row>
    <row r="122" spans="1:15" s="44" customFormat="1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</row>
    <row r="123" spans="1:15" ht="12.75">
      <c r="A123" s="31" t="s">
        <v>90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2.75">
      <c r="A124" s="5" t="s">
        <v>11</v>
      </c>
      <c r="B124" s="5">
        <v>2007</v>
      </c>
      <c r="C124" s="5">
        <v>2008</v>
      </c>
      <c r="D124" s="5">
        <v>2009</v>
      </c>
      <c r="E124" s="5">
        <v>2010</v>
      </c>
      <c r="F124" s="5">
        <v>2011</v>
      </c>
      <c r="G124" s="5">
        <v>2012</v>
      </c>
      <c r="H124" s="5">
        <v>2013</v>
      </c>
      <c r="I124" s="5">
        <v>2014</v>
      </c>
      <c r="J124" s="5">
        <v>2015</v>
      </c>
      <c r="K124" s="5">
        <v>2016</v>
      </c>
      <c r="L124" s="5">
        <v>2017</v>
      </c>
      <c r="M124" s="5">
        <v>2018</v>
      </c>
      <c r="N124" s="5">
        <v>2019</v>
      </c>
      <c r="O124" s="5">
        <v>2020</v>
      </c>
    </row>
    <row r="125" spans="1:15" s="93" customFormat="1" ht="12.75">
      <c r="A125" s="92" t="s">
        <v>91</v>
      </c>
      <c r="B125" s="92">
        <f>B120/B181</f>
        <v>73.6571111111111</v>
      </c>
      <c r="C125" s="92">
        <f>C120/C181</f>
        <v>74.26417582417582</v>
      </c>
      <c r="D125" s="92">
        <f>D120/D181</f>
        <v>73.79804347826087</v>
      </c>
      <c r="E125" s="92">
        <f aca="true" t="shared" si="83" ref="E125:O125">E120/E181</f>
        <v>72.54989247311828</v>
      </c>
      <c r="F125" s="92">
        <f t="shared" si="83"/>
        <v>73.07148936170213</v>
      </c>
      <c r="G125" s="92">
        <f t="shared" si="83"/>
        <v>71.52968421052631</v>
      </c>
      <c r="H125" s="92" t="e">
        <f t="shared" si="83"/>
        <v>#DIV/0!</v>
      </c>
      <c r="I125" s="92" t="e">
        <f t="shared" si="83"/>
        <v>#DIV/0!</v>
      </c>
      <c r="J125" s="92" t="e">
        <f t="shared" si="83"/>
        <v>#DIV/0!</v>
      </c>
      <c r="K125" s="92" t="e">
        <f t="shared" si="83"/>
        <v>#DIV/0!</v>
      </c>
      <c r="L125" s="92" t="e">
        <f t="shared" si="83"/>
        <v>#DIV/0!</v>
      </c>
      <c r="M125" s="92" t="e">
        <f t="shared" si="83"/>
        <v>#DIV/0!</v>
      </c>
      <c r="N125" s="92" t="e">
        <f t="shared" si="83"/>
        <v>#DIV/0!</v>
      </c>
      <c r="O125" s="92" t="e">
        <f t="shared" si="83"/>
        <v>#DIV/0!</v>
      </c>
    </row>
    <row r="126" spans="1:15" s="103" customFormat="1" ht="12.75">
      <c r="A126" s="102" t="s">
        <v>92</v>
      </c>
      <c r="B126" s="102">
        <f>B121/B181</f>
        <v>13.930728888888888</v>
      </c>
      <c r="C126" s="102">
        <f>C121/C181</f>
        <v>14.133676923076923</v>
      </c>
      <c r="D126" s="102">
        <f>D121/D181</f>
        <v>14.134997826086956</v>
      </c>
      <c r="E126" s="102">
        <f aca="true" t="shared" si="84" ref="E126:O126">E121/E181</f>
        <v>15.624752688172045</v>
      </c>
      <c r="F126" s="102">
        <f t="shared" si="84"/>
        <v>16.819314893617022</v>
      </c>
      <c r="G126" s="102">
        <f t="shared" si="84"/>
        <v>17.287136842105262</v>
      </c>
      <c r="H126" s="102" t="e">
        <f t="shared" si="84"/>
        <v>#DIV/0!</v>
      </c>
      <c r="I126" s="102" t="e">
        <f t="shared" si="84"/>
        <v>#DIV/0!</v>
      </c>
      <c r="J126" s="102" t="e">
        <f t="shared" si="84"/>
        <v>#DIV/0!</v>
      </c>
      <c r="K126" s="102" t="e">
        <f t="shared" si="84"/>
        <v>#DIV/0!</v>
      </c>
      <c r="L126" s="102" t="e">
        <f t="shared" si="84"/>
        <v>#DIV/0!</v>
      </c>
      <c r="M126" s="102" t="e">
        <f t="shared" si="84"/>
        <v>#DIV/0!</v>
      </c>
      <c r="N126" s="102" t="e">
        <f t="shared" si="84"/>
        <v>#DIV/0!</v>
      </c>
      <c r="O126" s="102" t="e">
        <f t="shared" si="84"/>
        <v>#DIV/0!</v>
      </c>
    </row>
    <row r="127" spans="1:15" s="103" customFormat="1" ht="12.7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1:15" ht="12.75">
      <c r="A128" s="31" t="s">
        <v>149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2.75">
      <c r="A129" s="5" t="s">
        <v>11</v>
      </c>
      <c r="B129" s="5">
        <v>2007</v>
      </c>
      <c r="C129" s="5">
        <v>2008</v>
      </c>
      <c r="D129" s="5">
        <v>2009</v>
      </c>
      <c r="E129" s="5">
        <v>2010</v>
      </c>
      <c r="F129" s="5">
        <v>2011</v>
      </c>
      <c r="G129" s="5">
        <v>2012</v>
      </c>
      <c r="H129" s="5">
        <v>2013</v>
      </c>
      <c r="I129" s="5">
        <v>2014</v>
      </c>
      <c r="J129" s="5">
        <v>2015</v>
      </c>
      <c r="K129" s="5">
        <v>2016</v>
      </c>
      <c r="L129" s="5">
        <v>2017</v>
      </c>
      <c r="M129" s="5">
        <v>2018</v>
      </c>
      <c r="N129" s="5">
        <v>2019</v>
      </c>
      <c r="O129" s="5">
        <v>2020</v>
      </c>
    </row>
    <row r="130" spans="1:15" s="119" customFormat="1" ht="12.75">
      <c r="A130" s="119" t="s">
        <v>150</v>
      </c>
      <c r="B130" s="119">
        <f>B209+B253+B298+B342+B387+B431</f>
        <v>11000</v>
      </c>
      <c r="C130" s="119">
        <f aca="true" t="shared" si="85" ref="C130:O130">C209+C253+C298+C342+C387+C431</f>
        <v>11300</v>
      </c>
      <c r="D130" s="119">
        <f t="shared" si="85"/>
        <v>11500</v>
      </c>
      <c r="E130" s="119">
        <f t="shared" si="85"/>
        <v>12000</v>
      </c>
      <c r="F130" s="119">
        <f t="shared" si="85"/>
        <v>11200</v>
      </c>
      <c r="G130" s="119">
        <f t="shared" si="85"/>
        <v>11600</v>
      </c>
      <c r="H130" s="119">
        <f t="shared" si="85"/>
        <v>0</v>
      </c>
      <c r="I130" s="119">
        <f t="shared" si="85"/>
        <v>0</v>
      </c>
      <c r="J130" s="119">
        <f t="shared" si="85"/>
        <v>0</v>
      </c>
      <c r="K130" s="119">
        <f t="shared" si="85"/>
        <v>0</v>
      </c>
      <c r="L130" s="119">
        <f t="shared" si="85"/>
        <v>0</v>
      </c>
      <c r="M130" s="119">
        <f t="shared" si="85"/>
        <v>0</v>
      </c>
      <c r="N130" s="119">
        <f t="shared" si="85"/>
        <v>0</v>
      </c>
      <c r="O130" s="119">
        <f t="shared" si="85"/>
        <v>0</v>
      </c>
    </row>
    <row r="131" spans="1:15" s="119" customFormat="1" ht="12.75">
      <c r="A131" s="119" t="s">
        <v>151</v>
      </c>
      <c r="B131" s="119">
        <f>B132-B130</f>
        <v>320457</v>
      </c>
      <c r="C131" s="119">
        <f aca="true" t="shared" si="86" ref="C131:O131">C132-C130</f>
        <v>326602</v>
      </c>
      <c r="D131" s="119">
        <f t="shared" si="86"/>
        <v>327971</v>
      </c>
      <c r="E131" s="119">
        <f t="shared" si="86"/>
        <v>325357</v>
      </c>
      <c r="F131" s="119">
        <f t="shared" si="86"/>
        <v>332236</v>
      </c>
      <c r="G131" s="119">
        <f t="shared" si="86"/>
        <v>328166</v>
      </c>
      <c r="H131" s="119">
        <f t="shared" si="86"/>
        <v>0</v>
      </c>
      <c r="I131" s="119">
        <f t="shared" si="86"/>
        <v>0</v>
      </c>
      <c r="J131" s="119">
        <f t="shared" si="86"/>
        <v>0</v>
      </c>
      <c r="K131" s="119">
        <f t="shared" si="86"/>
        <v>0</v>
      </c>
      <c r="L131" s="119">
        <f t="shared" si="86"/>
        <v>0</v>
      </c>
      <c r="M131" s="119">
        <f t="shared" si="86"/>
        <v>0</v>
      </c>
      <c r="N131" s="119">
        <f t="shared" si="86"/>
        <v>0</v>
      </c>
      <c r="O131" s="119">
        <f t="shared" si="86"/>
        <v>0</v>
      </c>
    </row>
    <row r="132" spans="1:15" s="119" customFormat="1" ht="12.75">
      <c r="A132" s="119" t="s">
        <v>25</v>
      </c>
      <c r="B132" s="119">
        <f>B120</f>
        <v>331457</v>
      </c>
      <c r="C132" s="119">
        <f aca="true" t="shared" si="87" ref="C132:O132">C120</f>
        <v>337902</v>
      </c>
      <c r="D132" s="119">
        <f t="shared" si="87"/>
        <v>339471</v>
      </c>
      <c r="E132" s="119">
        <f t="shared" si="87"/>
        <v>337357</v>
      </c>
      <c r="F132" s="119">
        <f t="shared" si="87"/>
        <v>343436</v>
      </c>
      <c r="G132" s="119">
        <f t="shared" si="87"/>
        <v>339766</v>
      </c>
      <c r="H132" s="119">
        <f t="shared" si="87"/>
        <v>0</v>
      </c>
      <c r="I132" s="119">
        <f t="shared" si="87"/>
        <v>0</v>
      </c>
      <c r="J132" s="119">
        <f t="shared" si="87"/>
        <v>0</v>
      </c>
      <c r="K132" s="119">
        <f t="shared" si="87"/>
        <v>0</v>
      </c>
      <c r="L132" s="119">
        <f t="shared" si="87"/>
        <v>0</v>
      </c>
      <c r="M132" s="119">
        <f t="shared" si="87"/>
        <v>0</v>
      </c>
      <c r="N132" s="119">
        <f t="shared" si="87"/>
        <v>0</v>
      </c>
      <c r="O132" s="119">
        <f t="shared" si="87"/>
        <v>0</v>
      </c>
    </row>
    <row r="133" ht="12.75">
      <c r="A133" s="6"/>
    </row>
    <row r="134" ht="12.75">
      <c r="A134" s="49" t="s">
        <v>31</v>
      </c>
    </row>
    <row r="135" spans="1:15" ht="12.75">
      <c r="A135" s="5" t="s">
        <v>11</v>
      </c>
      <c r="B135" s="5">
        <v>2007</v>
      </c>
      <c r="C135" s="5">
        <v>2008</v>
      </c>
      <c r="D135" s="5">
        <v>2009</v>
      </c>
      <c r="E135" s="5">
        <v>2010</v>
      </c>
      <c r="F135" s="5">
        <v>2011</v>
      </c>
      <c r="G135" s="5">
        <v>2012</v>
      </c>
      <c r="H135" s="5">
        <v>2013</v>
      </c>
      <c r="I135" s="5">
        <v>2014</v>
      </c>
      <c r="J135" s="5">
        <v>2015</v>
      </c>
      <c r="K135" s="5">
        <v>2016</v>
      </c>
      <c r="L135" s="5">
        <v>2017</v>
      </c>
      <c r="M135" s="5">
        <v>2018</v>
      </c>
      <c r="N135" s="5">
        <v>2019</v>
      </c>
      <c r="O135" s="5">
        <v>2020</v>
      </c>
    </row>
    <row r="136" spans="1:15" s="3" customFormat="1" ht="12.75">
      <c r="A136" s="34" t="str">
        <f>A217</f>
        <v>Stromerzeugung in kWh Rathaus</v>
      </c>
      <c r="B136" s="34">
        <f>B217</f>
        <v>10000</v>
      </c>
      <c r="C136" s="34">
        <f aca="true" t="shared" si="88" ref="C136:O136">C217</f>
        <v>8000</v>
      </c>
      <c r="D136" s="34">
        <f t="shared" si="88"/>
        <v>9000</v>
      </c>
      <c r="E136" s="34">
        <f t="shared" si="88"/>
        <v>11000</v>
      </c>
      <c r="F136" s="34">
        <f t="shared" si="88"/>
        <v>10000</v>
      </c>
      <c r="G136" s="34">
        <f t="shared" si="88"/>
        <v>10500</v>
      </c>
      <c r="H136" s="34">
        <f t="shared" si="88"/>
        <v>0</v>
      </c>
      <c r="I136" s="34">
        <f t="shared" si="88"/>
        <v>0</v>
      </c>
      <c r="J136" s="34">
        <f t="shared" si="88"/>
        <v>0</v>
      </c>
      <c r="K136" s="34">
        <f t="shared" si="88"/>
        <v>0</v>
      </c>
      <c r="L136" s="34">
        <f t="shared" si="88"/>
        <v>0</v>
      </c>
      <c r="M136" s="34">
        <f t="shared" si="88"/>
        <v>0</v>
      </c>
      <c r="N136" s="34">
        <f t="shared" si="88"/>
        <v>0</v>
      </c>
      <c r="O136" s="34">
        <f t="shared" si="88"/>
        <v>0</v>
      </c>
    </row>
    <row r="137" spans="1:15" s="3" customFormat="1" ht="12.75">
      <c r="A137" s="34" t="str">
        <f>A262</f>
        <v>Stromerzeugung in kWh Grundschule</v>
      </c>
      <c r="B137" s="34">
        <f>B262</f>
        <v>15000</v>
      </c>
      <c r="C137" s="34">
        <f aca="true" t="shared" si="89" ref="C137:O137">C262</f>
        <v>16000</v>
      </c>
      <c r="D137" s="34">
        <f t="shared" si="89"/>
        <v>12000</v>
      </c>
      <c r="E137" s="34">
        <f t="shared" si="89"/>
        <v>17000</v>
      </c>
      <c r="F137" s="34">
        <f t="shared" si="89"/>
        <v>15500</v>
      </c>
      <c r="G137" s="34">
        <f t="shared" si="89"/>
        <v>15600</v>
      </c>
      <c r="H137" s="34">
        <f t="shared" si="89"/>
        <v>0</v>
      </c>
      <c r="I137" s="34">
        <f t="shared" si="89"/>
        <v>0</v>
      </c>
      <c r="J137" s="34">
        <f t="shared" si="89"/>
        <v>0</v>
      </c>
      <c r="K137" s="34">
        <f t="shared" si="89"/>
        <v>0</v>
      </c>
      <c r="L137" s="34">
        <f t="shared" si="89"/>
        <v>0</v>
      </c>
      <c r="M137" s="34">
        <f t="shared" si="89"/>
        <v>0</v>
      </c>
      <c r="N137" s="34">
        <f t="shared" si="89"/>
        <v>0</v>
      </c>
      <c r="O137" s="34">
        <f t="shared" si="89"/>
        <v>0</v>
      </c>
    </row>
    <row r="138" spans="1:15" s="3" customFormat="1" ht="12.75">
      <c r="A138" s="34" t="str">
        <f>A306</f>
        <v>Stromerzeugung in kWh Hauptschule</v>
      </c>
      <c r="B138" s="34">
        <f aca="true" t="shared" si="90" ref="B138:O138">B306</f>
        <v>200000</v>
      </c>
      <c r="C138" s="34">
        <f t="shared" si="90"/>
        <v>210000</v>
      </c>
      <c r="D138" s="34">
        <f t="shared" si="90"/>
        <v>205000</v>
      </c>
      <c r="E138" s="34">
        <f t="shared" si="90"/>
        <v>230000</v>
      </c>
      <c r="F138" s="34">
        <f t="shared" si="90"/>
        <v>240000</v>
      </c>
      <c r="G138" s="34">
        <f t="shared" si="90"/>
        <v>210000</v>
      </c>
      <c r="H138" s="34">
        <f t="shared" si="90"/>
        <v>0</v>
      </c>
      <c r="I138" s="34">
        <f t="shared" si="90"/>
        <v>0</v>
      </c>
      <c r="J138" s="34">
        <f t="shared" si="90"/>
        <v>0</v>
      </c>
      <c r="K138" s="34">
        <f t="shared" si="90"/>
        <v>0</v>
      </c>
      <c r="L138" s="34">
        <f t="shared" si="90"/>
        <v>0</v>
      </c>
      <c r="M138" s="34">
        <f t="shared" si="90"/>
        <v>0</v>
      </c>
      <c r="N138" s="34">
        <f t="shared" si="90"/>
        <v>0</v>
      </c>
      <c r="O138" s="34">
        <f t="shared" si="90"/>
        <v>0</v>
      </c>
    </row>
    <row r="139" spans="1:15" s="3" customFormat="1" ht="12.75">
      <c r="A139" s="34" t="str">
        <f>A350</f>
        <v>Stromerzeugung in kWh Kindergärten</v>
      </c>
      <c r="B139" s="34">
        <f aca="true" t="shared" si="91" ref="B139:O139">B350</f>
        <v>0</v>
      </c>
      <c r="C139" s="34">
        <f t="shared" si="91"/>
        <v>0</v>
      </c>
      <c r="D139" s="34">
        <f t="shared" si="91"/>
        <v>0</v>
      </c>
      <c r="E139" s="34">
        <f t="shared" si="91"/>
        <v>0</v>
      </c>
      <c r="F139" s="34">
        <f t="shared" si="91"/>
        <v>0</v>
      </c>
      <c r="G139" s="34">
        <f t="shared" si="91"/>
        <v>0</v>
      </c>
      <c r="H139" s="34">
        <f t="shared" si="91"/>
        <v>0</v>
      </c>
      <c r="I139" s="34">
        <f t="shared" si="91"/>
        <v>0</v>
      </c>
      <c r="J139" s="34">
        <f t="shared" si="91"/>
        <v>0</v>
      </c>
      <c r="K139" s="34">
        <f t="shared" si="91"/>
        <v>0</v>
      </c>
      <c r="L139" s="34">
        <f t="shared" si="91"/>
        <v>0</v>
      </c>
      <c r="M139" s="34">
        <f t="shared" si="91"/>
        <v>0</v>
      </c>
      <c r="N139" s="34">
        <f t="shared" si="91"/>
        <v>0</v>
      </c>
      <c r="O139" s="34">
        <f t="shared" si="91"/>
        <v>0</v>
      </c>
    </row>
    <row r="140" spans="1:15" s="3" customFormat="1" ht="12.75">
      <c r="A140" s="34" t="str">
        <f>A395</f>
        <v>Stromerzeugung in kWh Feuerwehrhaus</v>
      </c>
      <c r="B140" s="34">
        <f aca="true" t="shared" si="92" ref="B140:O140">B395</f>
        <v>0</v>
      </c>
      <c r="C140" s="34">
        <f t="shared" si="92"/>
        <v>0</v>
      </c>
      <c r="D140" s="34">
        <f t="shared" si="92"/>
        <v>0</v>
      </c>
      <c r="E140" s="34">
        <f t="shared" si="92"/>
        <v>0</v>
      </c>
      <c r="F140" s="34">
        <f t="shared" si="92"/>
        <v>0</v>
      </c>
      <c r="G140" s="34">
        <f t="shared" si="92"/>
        <v>0</v>
      </c>
      <c r="H140" s="34">
        <f t="shared" si="92"/>
        <v>0</v>
      </c>
      <c r="I140" s="34">
        <f t="shared" si="92"/>
        <v>0</v>
      </c>
      <c r="J140" s="34">
        <f t="shared" si="92"/>
        <v>0</v>
      </c>
      <c r="K140" s="34">
        <f t="shared" si="92"/>
        <v>0</v>
      </c>
      <c r="L140" s="34">
        <f t="shared" si="92"/>
        <v>0</v>
      </c>
      <c r="M140" s="34">
        <f t="shared" si="92"/>
        <v>0</v>
      </c>
      <c r="N140" s="34">
        <f t="shared" si="92"/>
        <v>0</v>
      </c>
      <c r="O140" s="34">
        <f t="shared" si="92"/>
        <v>0</v>
      </c>
    </row>
    <row r="141" spans="1:15" s="3" customFormat="1" ht="12.75">
      <c r="A141" s="34" t="str">
        <f>A440</f>
        <v>Stromerzeugung in kWh Bauhof</v>
      </c>
      <c r="B141" s="34">
        <f aca="true" t="shared" si="93" ref="B141:O141">B440</f>
        <v>0</v>
      </c>
      <c r="C141" s="34">
        <f t="shared" si="93"/>
        <v>0</v>
      </c>
      <c r="D141" s="34">
        <f t="shared" si="93"/>
        <v>0</v>
      </c>
      <c r="E141" s="34">
        <f t="shared" si="93"/>
        <v>0</v>
      </c>
      <c r="F141" s="34">
        <f t="shared" si="93"/>
        <v>0</v>
      </c>
      <c r="G141" s="34">
        <f t="shared" si="93"/>
        <v>0</v>
      </c>
      <c r="H141" s="34">
        <f t="shared" si="93"/>
        <v>0</v>
      </c>
      <c r="I141" s="34">
        <f t="shared" si="93"/>
        <v>0</v>
      </c>
      <c r="J141" s="34">
        <f t="shared" si="93"/>
        <v>0</v>
      </c>
      <c r="K141" s="34">
        <f t="shared" si="93"/>
        <v>0</v>
      </c>
      <c r="L141" s="34">
        <f t="shared" si="93"/>
        <v>0</v>
      </c>
      <c r="M141" s="34">
        <f t="shared" si="93"/>
        <v>0</v>
      </c>
      <c r="N141" s="34">
        <f t="shared" si="93"/>
        <v>0</v>
      </c>
      <c r="O141" s="34">
        <f t="shared" si="93"/>
        <v>0</v>
      </c>
    </row>
    <row r="142" spans="1:15" s="3" customFormat="1" ht="12.75">
      <c r="A142" s="34" t="str">
        <f>A508</f>
        <v>Stromerzeugung in kWh BHKW Kläranlage</v>
      </c>
      <c r="B142" s="34">
        <f aca="true" t="shared" si="94" ref="B142:O142">B508</f>
        <v>200000</v>
      </c>
      <c r="C142" s="34">
        <f t="shared" si="94"/>
        <v>210000</v>
      </c>
      <c r="D142" s="34">
        <f t="shared" si="94"/>
        <v>205000</v>
      </c>
      <c r="E142" s="34">
        <f t="shared" si="94"/>
        <v>190000</v>
      </c>
      <c r="F142" s="34">
        <f t="shared" si="94"/>
        <v>215000</v>
      </c>
      <c r="G142" s="34">
        <f t="shared" si="94"/>
        <v>210000</v>
      </c>
      <c r="H142" s="34">
        <f t="shared" si="94"/>
        <v>0</v>
      </c>
      <c r="I142" s="34">
        <f t="shared" si="94"/>
        <v>0</v>
      </c>
      <c r="J142" s="34">
        <f t="shared" si="94"/>
        <v>0</v>
      </c>
      <c r="K142" s="34">
        <f t="shared" si="94"/>
        <v>0</v>
      </c>
      <c r="L142" s="34">
        <f t="shared" si="94"/>
        <v>0</v>
      </c>
      <c r="M142" s="34">
        <f t="shared" si="94"/>
        <v>0</v>
      </c>
      <c r="N142" s="34">
        <f t="shared" si="94"/>
        <v>0</v>
      </c>
      <c r="O142" s="34">
        <f t="shared" si="94"/>
        <v>0</v>
      </c>
    </row>
    <row r="143" spans="1:15" s="3" customFormat="1" ht="12.75">
      <c r="A143" s="34" t="str">
        <f>A509</f>
        <v>Stromerzeugung in kWh Photovoltaik Kläranlage</v>
      </c>
      <c r="B143" s="34">
        <f aca="true" t="shared" si="95" ref="B143:O143">B509</f>
        <v>0</v>
      </c>
      <c r="C143" s="34">
        <f t="shared" si="95"/>
        <v>0</v>
      </c>
      <c r="D143" s="34">
        <f t="shared" si="95"/>
        <v>0</v>
      </c>
      <c r="E143" s="34">
        <f t="shared" si="95"/>
        <v>0</v>
      </c>
      <c r="F143" s="34">
        <f t="shared" si="95"/>
        <v>0</v>
      </c>
      <c r="G143" s="34">
        <f t="shared" si="95"/>
        <v>0</v>
      </c>
      <c r="H143" s="34">
        <f t="shared" si="95"/>
        <v>0</v>
      </c>
      <c r="I143" s="34">
        <f t="shared" si="95"/>
        <v>0</v>
      </c>
      <c r="J143" s="34">
        <f t="shared" si="95"/>
        <v>0</v>
      </c>
      <c r="K143" s="34">
        <f t="shared" si="95"/>
        <v>0</v>
      </c>
      <c r="L143" s="34">
        <f t="shared" si="95"/>
        <v>0</v>
      </c>
      <c r="M143" s="34">
        <f t="shared" si="95"/>
        <v>0</v>
      </c>
      <c r="N143" s="34">
        <f t="shared" si="95"/>
        <v>0</v>
      </c>
      <c r="O143" s="34">
        <f t="shared" si="95"/>
        <v>0</v>
      </c>
    </row>
    <row r="144" spans="1:15" s="8" customFormat="1" ht="12.75">
      <c r="A144" s="1" t="s">
        <v>23</v>
      </c>
      <c r="B144" s="33">
        <f>SUM(B136:B143)</f>
        <v>425000</v>
      </c>
      <c r="C144" s="33">
        <f aca="true" t="shared" si="96" ref="C144:O144">SUM(C136:C143)</f>
        <v>444000</v>
      </c>
      <c r="D144" s="33">
        <f t="shared" si="96"/>
        <v>431000</v>
      </c>
      <c r="E144" s="33">
        <f t="shared" si="96"/>
        <v>448000</v>
      </c>
      <c r="F144" s="33">
        <f t="shared" si="96"/>
        <v>480500</v>
      </c>
      <c r="G144" s="33">
        <f t="shared" si="96"/>
        <v>446100</v>
      </c>
      <c r="H144" s="33">
        <f t="shared" si="96"/>
        <v>0</v>
      </c>
      <c r="I144" s="33">
        <f t="shared" si="96"/>
        <v>0</v>
      </c>
      <c r="J144" s="33">
        <f t="shared" si="96"/>
        <v>0</v>
      </c>
      <c r="K144" s="33">
        <f t="shared" si="96"/>
        <v>0</v>
      </c>
      <c r="L144" s="33">
        <f t="shared" si="96"/>
        <v>0</v>
      </c>
      <c r="M144" s="33">
        <f t="shared" si="96"/>
        <v>0</v>
      </c>
      <c r="N144" s="33">
        <f t="shared" si="96"/>
        <v>0</v>
      </c>
      <c r="O144" s="33">
        <f t="shared" si="96"/>
        <v>0</v>
      </c>
    </row>
    <row r="145" spans="1:15" ht="12.75">
      <c r="A145" s="50" t="s">
        <v>33</v>
      </c>
      <c r="C145" s="17">
        <f>(C144-B144)/B144</f>
        <v>0.04470588235294118</v>
      </c>
      <c r="D145" s="17">
        <f aca="true" t="shared" si="97" ref="D145:O145">(D144-C144)/C144</f>
        <v>-0.02927927927927928</v>
      </c>
      <c r="E145" s="17">
        <f t="shared" si="97"/>
        <v>0.03944315545243619</v>
      </c>
      <c r="F145" s="17">
        <f t="shared" si="97"/>
        <v>0.07254464285714286</v>
      </c>
      <c r="G145" s="17">
        <f t="shared" si="97"/>
        <v>-0.07159209157127992</v>
      </c>
      <c r="H145" s="17">
        <f t="shared" si="97"/>
        <v>-1</v>
      </c>
      <c r="I145" s="17" t="e">
        <f t="shared" si="97"/>
        <v>#DIV/0!</v>
      </c>
      <c r="J145" s="17" t="e">
        <f t="shared" si="97"/>
        <v>#DIV/0!</v>
      </c>
      <c r="K145" s="17" t="e">
        <f t="shared" si="97"/>
        <v>#DIV/0!</v>
      </c>
      <c r="L145" s="17" t="e">
        <f t="shared" si="97"/>
        <v>#DIV/0!</v>
      </c>
      <c r="M145" s="17" t="e">
        <f t="shared" si="97"/>
        <v>#DIV/0!</v>
      </c>
      <c r="N145" s="17" t="e">
        <f t="shared" si="97"/>
        <v>#DIV/0!</v>
      </c>
      <c r="O145" s="17" t="e">
        <f t="shared" si="97"/>
        <v>#DIV/0!</v>
      </c>
    </row>
    <row r="146" ht="12.75">
      <c r="A146" s="6"/>
    </row>
    <row r="147" ht="12.75">
      <c r="A147" s="6"/>
    </row>
    <row r="148" spans="1:2" ht="12.75">
      <c r="A148" s="48" t="s">
        <v>47</v>
      </c>
      <c r="B148" s="48"/>
    </row>
    <row r="149" spans="1:15" s="4" customFormat="1" ht="12.75">
      <c r="A149" s="12" t="s">
        <v>11</v>
      </c>
      <c r="B149" s="19">
        <v>2007</v>
      </c>
      <c r="C149" s="19">
        <v>2008</v>
      </c>
      <c r="D149" s="19">
        <v>2009</v>
      </c>
      <c r="E149" s="19">
        <v>2010</v>
      </c>
      <c r="F149" s="19">
        <v>2011</v>
      </c>
      <c r="G149" s="19">
        <v>2012</v>
      </c>
      <c r="H149" s="19">
        <v>2013</v>
      </c>
      <c r="I149" s="19">
        <v>2014</v>
      </c>
      <c r="J149" s="19">
        <v>2015</v>
      </c>
      <c r="K149" s="19">
        <v>2016</v>
      </c>
      <c r="L149" s="19">
        <v>2017</v>
      </c>
      <c r="M149" s="19">
        <v>2018</v>
      </c>
      <c r="N149" s="19">
        <v>2019</v>
      </c>
      <c r="O149" s="19">
        <v>2020</v>
      </c>
    </row>
    <row r="150" spans="1:15" s="41" customFormat="1" ht="12.75">
      <c r="A150" s="42" t="str">
        <f>A62</f>
        <v>Summe aller Liegenschaften Kosten für die Heizenergie</v>
      </c>
      <c r="B150" s="42">
        <f>B62</f>
        <v>55350</v>
      </c>
      <c r="C150" s="42">
        <f aca="true" t="shared" si="98" ref="C150:O150">C62</f>
        <v>58140</v>
      </c>
      <c r="D150" s="42">
        <f t="shared" si="98"/>
        <v>60050</v>
      </c>
      <c r="E150" s="42">
        <f t="shared" si="98"/>
        <v>62140</v>
      </c>
      <c r="F150" s="42">
        <f t="shared" si="98"/>
        <v>63630</v>
      </c>
      <c r="G150" s="42">
        <f t="shared" si="98"/>
        <v>68650</v>
      </c>
      <c r="H150" s="42">
        <f t="shared" si="98"/>
        <v>0</v>
      </c>
      <c r="I150" s="42">
        <f t="shared" si="98"/>
        <v>0</v>
      </c>
      <c r="J150" s="42">
        <f t="shared" si="98"/>
        <v>0</v>
      </c>
      <c r="K150" s="42">
        <f t="shared" si="98"/>
        <v>0</v>
      </c>
      <c r="L150" s="42">
        <f t="shared" si="98"/>
        <v>0</v>
      </c>
      <c r="M150" s="42">
        <f t="shared" si="98"/>
        <v>0</v>
      </c>
      <c r="N150" s="42">
        <f t="shared" si="98"/>
        <v>0</v>
      </c>
      <c r="O150" s="42">
        <f t="shared" si="98"/>
        <v>0</v>
      </c>
    </row>
    <row r="151" spans="1:15" s="41" customFormat="1" ht="12.75">
      <c r="A151" s="42" t="str">
        <f>A104</f>
        <v>Summe aller Liegenschaften Kosten für Strom</v>
      </c>
      <c r="B151" s="42">
        <f>B104</f>
        <v>62688.28</v>
      </c>
      <c r="C151" s="42">
        <f aca="true" t="shared" si="99" ref="C151:O151">C104</f>
        <v>64308.229999999996</v>
      </c>
      <c r="D151" s="42">
        <f t="shared" si="99"/>
        <v>65020.99</v>
      </c>
      <c r="E151" s="42">
        <f t="shared" si="99"/>
        <v>72655.1</v>
      </c>
      <c r="F151" s="42">
        <f t="shared" si="99"/>
        <v>79050.78</v>
      </c>
      <c r="G151" s="42">
        <f t="shared" si="99"/>
        <v>82113.9</v>
      </c>
      <c r="H151" s="42">
        <f t="shared" si="99"/>
        <v>0</v>
      </c>
      <c r="I151" s="42">
        <f t="shared" si="99"/>
        <v>0</v>
      </c>
      <c r="J151" s="42">
        <f t="shared" si="99"/>
        <v>0</v>
      </c>
      <c r="K151" s="42">
        <f t="shared" si="99"/>
        <v>0</v>
      </c>
      <c r="L151" s="42">
        <f t="shared" si="99"/>
        <v>0</v>
      </c>
      <c r="M151" s="42">
        <f t="shared" si="99"/>
        <v>0</v>
      </c>
      <c r="N151" s="42">
        <f t="shared" si="99"/>
        <v>0</v>
      </c>
      <c r="O151" s="42">
        <f t="shared" si="99"/>
        <v>0</v>
      </c>
    </row>
    <row r="152" spans="1:15" s="41" customFormat="1" ht="12.75">
      <c r="A152" s="42" t="s">
        <v>48</v>
      </c>
      <c r="B152" s="42">
        <f>B460</f>
        <v>5600</v>
      </c>
      <c r="C152" s="42">
        <f aca="true" t="shared" si="100" ref="C152:O152">C460</f>
        <v>5300</v>
      </c>
      <c r="D152" s="42">
        <f t="shared" si="100"/>
        <v>5900</v>
      </c>
      <c r="E152" s="42">
        <f t="shared" si="100"/>
        <v>5750</v>
      </c>
      <c r="F152" s="42">
        <f t="shared" si="100"/>
        <v>6300</v>
      </c>
      <c r="G152" s="42">
        <f t="shared" si="100"/>
        <v>5300</v>
      </c>
      <c r="H152" s="42">
        <f t="shared" si="100"/>
        <v>0</v>
      </c>
      <c r="I152" s="42">
        <f t="shared" si="100"/>
        <v>0</v>
      </c>
      <c r="J152" s="42">
        <f t="shared" si="100"/>
        <v>0</v>
      </c>
      <c r="K152" s="42">
        <f t="shared" si="100"/>
        <v>0</v>
      </c>
      <c r="L152" s="42">
        <f t="shared" si="100"/>
        <v>0</v>
      </c>
      <c r="M152" s="42">
        <f t="shared" si="100"/>
        <v>0</v>
      </c>
      <c r="N152" s="42">
        <f t="shared" si="100"/>
        <v>0</v>
      </c>
      <c r="O152" s="42">
        <f t="shared" si="100"/>
        <v>0</v>
      </c>
    </row>
    <row r="153" spans="1:15" s="43" customFormat="1" ht="12.75">
      <c r="A153" s="40" t="s">
        <v>132</v>
      </c>
      <c r="B153" s="43">
        <f>SUM(B150:B152)</f>
        <v>123638.28</v>
      </c>
      <c r="C153" s="43">
        <f aca="true" t="shared" si="101" ref="C153:O153">SUM(C150:C152)</f>
        <v>127748.23</v>
      </c>
      <c r="D153" s="43">
        <f t="shared" si="101"/>
        <v>130970.98999999999</v>
      </c>
      <c r="E153" s="43">
        <f t="shared" si="101"/>
        <v>140545.1</v>
      </c>
      <c r="F153" s="43">
        <f t="shared" si="101"/>
        <v>148980.78</v>
      </c>
      <c r="G153" s="43">
        <f t="shared" si="101"/>
        <v>156063.9</v>
      </c>
      <c r="H153" s="43">
        <f t="shared" si="101"/>
        <v>0</v>
      </c>
      <c r="I153" s="43">
        <f t="shared" si="101"/>
        <v>0</v>
      </c>
      <c r="J153" s="43">
        <f t="shared" si="101"/>
        <v>0</v>
      </c>
      <c r="K153" s="43">
        <f t="shared" si="101"/>
        <v>0</v>
      </c>
      <c r="L153" s="43">
        <f t="shared" si="101"/>
        <v>0</v>
      </c>
      <c r="M153" s="43">
        <f t="shared" si="101"/>
        <v>0</v>
      </c>
      <c r="N153" s="43">
        <f t="shared" si="101"/>
        <v>0</v>
      </c>
      <c r="O153" s="43">
        <f t="shared" si="101"/>
        <v>0</v>
      </c>
    </row>
    <row r="154" spans="1:15" s="4" customFormat="1" ht="12.75">
      <c r="A154" s="95" t="s">
        <v>29</v>
      </c>
      <c r="C154" s="53">
        <f aca="true" t="shared" si="102" ref="C154:O154">(C153-B153)/B153</f>
        <v>0.033241727400284096</v>
      </c>
      <c r="D154" s="53">
        <f t="shared" si="102"/>
        <v>0.025227433679511607</v>
      </c>
      <c r="E154" s="53">
        <f t="shared" si="102"/>
        <v>0.07310099740408174</v>
      </c>
      <c r="F154" s="53">
        <f t="shared" si="102"/>
        <v>0.06002116046735171</v>
      </c>
      <c r="G154" s="53">
        <f t="shared" si="102"/>
        <v>0.047543850958492735</v>
      </c>
      <c r="H154" s="53">
        <f t="shared" si="102"/>
        <v>-1</v>
      </c>
      <c r="I154" s="53" t="e">
        <f t="shared" si="102"/>
        <v>#DIV/0!</v>
      </c>
      <c r="J154" s="53" t="e">
        <f t="shared" si="102"/>
        <v>#DIV/0!</v>
      </c>
      <c r="K154" s="53" t="e">
        <f t="shared" si="102"/>
        <v>#DIV/0!</v>
      </c>
      <c r="L154" s="53" t="e">
        <f t="shared" si="102"/>
        <v>#DIV/0!</v>
      </c>
      <c r="M154" s="53" t="e">
        <f t="shared" si="102"/>
        <v>#DIV/0!</v>
      </c>
      <c r="N154" s="53" t="e">
        <f t="shared" si="102"/>
        <v>#DIV/0!</v>
      </c>
      <c r="O154" s="53" t="e">
        <f t="shared" si="102"/>
        <v>#DIV/0!</v>
      </c>
    </row>
    <row r="155" spans="1:15" s="22" customFormat="1" ht="12.75">
      <c r="A155" s="104" t="s">
        <v>96</v>
      </c>
      <c r="B155" s="105">
        <f>B153/B181</f>
        <v>27.475173333333334</v>
      </c>
      <c r="C155" s="105">
        <f>C153/C181</f>
        <v>28.076534065934066</v>
      </c>
      <c r="D155" s="105">
        <f>D153/D181</f>
        <v>28.471954347826085</v>
      </c>
      <c r="E155" s="105">
        <f aca="true" t="shared" si="103" ref="E155:O155">E153/E181</f>
        <v>30.224752688172043</v>
      </c>
      <c r="F155" s="105">
        <f t="shared" si="103"/>
        <v>31.69803829787234</v>
      </c>
      <c r="G155" s="105">
        <f t="shared" si="103"/>
        <v>32.85555789473684</v>
      </c>
      <c r="H155" s="105" t="e">
        <f t="shared" si="103"/>
        <v>#DIV/0!</v>
      </c>
      <c r="I155" s="105" t="e">
        <f t="shared" si="103"/>
        <v>#DIV/0!</v>
      </c>
      <c r="J155" s="105" t="e">
        <f t="shared" si="103"/>
        <v>#DIV/0!</v>
      </c>
      <c r="K155" s="105" t="e">
        <f t="shared" si="103"/>
        <v>#DIV/0!</v>
      </c>
      <c r="L155" s="105" t="e">
        <f t="shared" si="103"/>
        <v>#DIV/0!</v>
      </c>
      <c r="M155" s="105" t="e">
        <f t="shared" si="103"/>
        <v>#DIV/0!</v>
      </c>
      <c r="N155" s="105" t="e">
        <f t="shared" si="103"/>
        <v>#DIV/0!</v>
      </c>
      <c r="O155" s="105" t="e">
        <f t="shared" si="103"/>
        <v>#DIV/0!</v>
      </c>
    </row>
    <row r="156" spans="1:15" ht="12.75">
      <c r="A156" s="50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2.75">
      <c r="A157" s="48" t="s">
        <v>76</v>
      </c>
      <c r="B157" s="48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s="4" customFormat="1" ht="12.75">
      <c r="A158" s="12" t="s">
        <v>11</v>
      </c>
      <c r="B158" s="19">
        <v>2007</v>
      </c>
      <c r="C158" s="19">
        <v>2008</v>
      </c>
      <c r="D158" s="19">
        <v>2009</v>
      </c>
      <c r="E158" s="19">
        <v>2010</v>
      </c>
      <c r="F158" s="19">
        <v>2011</v>
      </c>
      <c r="G158" s="19">
        <v>2012</v>
      </c>
      <c r="H158" s="19">
        <v>2013</v>
      </c>
      <c r="I158" s="19">
        <v>2014</v>
      </c>
      <c r="J158" s="19">
        <v>2015</v>
      </c>
      <c r="K158" s="19">
        <v>2016</v>
      </c>
      <c r="L158" s="19">
        <v>2017</v>
      </c>
      <c r="M158" s="19">
        <v>2018</v>
      </c>
      <c r="N158" s="19">
        <v>2019</v>
      </c>
      <c r="O158" s="19">
        <v>2020</v>
      </c>
    </row>
    <row r="159" spans="1:15" ht="12.75">
      <c r="A159" s="50" t="s">
        <v>77</v>
      </c>
      <c r="B159" s="17">
        <f>B150/B153</f>
        <v>0.44767688453770144</v>
      </c>
      <c r="C159" s="17">
        <f aca="true" t="shared" si="104" ref="C159:O159">C150/C153</f>
        <v>0.4551139377821517</v>
      </c>
      <c r="D159" s="17">
        <f t="shared" si="104"/>
        <v>0.458498481228553</v>
      </c>
      <c r="E159" s="17">
        <f t="shared" si="104"/>
        <v>0.44213565609900307</v>
      </c>
      <c r="F159" s="17">
        <f t="shared" si="104"/>
        <v>0.42710207316675347</v>
      </c>
      <c r="G159" s="17">
        <f t="shared" si="104"/>
        <v>0.4398839193432946</v>
      </c>
      <c r="H159" s="17" t="e">
        <f t="shared" si="104"/>
        <v>#DIV/0!</v>
      </c>
      <c r="I159" s="17" t="e">
        <f t="shared" si="104"/>
        <v>#DIV/0!</v>
      </c>
      <c r="J159" s="17" t="e">
        <f t="shared" si="104"/>
        <v>#DIV/0!</v>
      </c>
      <c r="K159" s="17" t="e">
        <f t="shared" si="104"/>
        <v>#DIV/0!</v>
      </c>
      <c r="L159" s="17" t="e">
        <f t="shared" si="104"/>
        <v>#DIV/0!</v>
      </c>
      <c r="M159" s="17" t="e">
        <f t="shared" si="104"/>
        <v>#DIV/0!</v>
      </c>
      <c r="N159" s="17" t="e">
        <f t="shared" si="104"/>
        <v>#DIV/0!</v>
      </c>
      <c r="O159" s="17" t="e">
        <f t="shared" si="104"/>
        <v>#DIV/0!</v>
      </c>
    </row>
    <row r="160" spans="1:15" ht="12.75">
      <c r="A160" s="50" t="s">
        <v>78</v>
      </c>
      <c r="B160" s="17">
        <f>B151/B153</f>
        <v>0.5070296998631816</v>
      </c>
      <c r="C160" s="17">
        <f aca="true" t="shared" si="105" ref="C160:O160">C151/C153</f>
        <v>0.5033982075524647</v>
      </c>
      <c r="D160" s="17">
        <f t="shared" si="105"/>
        <v>0.4964533749038623</v>
      </c>
      <c r="E160" s="17">
        <f t="shared" si="105"/>
        <v>0.5169522096465832</v>
      </c>
      <c r="F160" s="17">
        <f t="shared" si="105"/>
        <v>0.5306105928563403</v>
      </c>
      <c r="G160" s="17">
        <f t="shared" si="105"/>
        <v>0.526155632404419</v>
      </c>
      <c r="H160" s="17" t="e">
        <f t="shared" si="105"/>
        <v>#DIV/0!</v>
      </c>
      <c r="I160" s="17" t="e">
        <f t="shared" si="105"/>
        <v>#DIV/0!</v>
      </c>
      <c r="J160" s="17" t="e">
        <f t="shared" si="105"/>
        <v>#DIV/0!</v>
      </c>
      <c r="K160" s="17" t="e">
        <f t="shared" si="105"/>
        <v>#DIV/0!</v>
      </c>
      <c r="L160" s="17" t="e">
        <f t="shared" si="105"/>
        <v>#DIV/0!</v>
      </c>
      <c r="M160" s="17" t="e">
        <f t="shared" si="105"/>
        <v>#DIV/0!</v>
      </c>
      <c r="N160" s="17" t="e">
        <f t="shared" si="105"/>
        <v>#DIV/0!</v>
      </c>
      <c r="O160" s="17" t="e">
        <f t="shared" si="105"/>
        <v>#DIV/0!</v>
      </c>
    </row>
    <row r="161" spans="1:15" ht="12.75">
      <c r="A161" s="50" t="s">
        <v>79</v>
      </c>
      <c r="B161" s="17">
        <f>B152/B153</f>
        <v>0.04529341559911704</v>
      </c>
      <c r="C161" s="17">
        <f aca="true" t="shared" si="106" ref="C161:O161">C152/C153</f>
        <v>0.04148785466538362</v>
      </c>
      <c r="D161" s="17">
        <f t="shared" si="106"/>
        <v>0.045048143867584725</v>
      </c>
      <c r="E161" s="17">
        <f t="shared" si="106"/>
        <v>0.04091213425441371</v>
      </c>
      <c r="F161" s="17">
        <f t="shared" si="106"/>
        <v>0.04228733397690628</v>
      </c>
      <c r="G161" s="17">
        <f t="shared" si="106"/>
        <v>0.033960448252286404</v>
      </c>
      <c r="H161" s="17" t="e">
        <f t="shared" si="106"/>
        <v>#DIV/0!</v>
      </c>
      <c r="I161" s="17" t="e">
        <f t="shared" si="106"/>
        <v>#DIV/0!</v>
      </c>
      <c r="J161" s="17" t="e">
        <f t="shared" si="106"/>
        <v>#DIV/0!</v>
      </c>
      <c r="K161" s="17" t="e">
        <f t="shared" si="106"/>
        <v>#DIV/0!</v>
      </c>
      <c r="L161" s="17" t="e">
        <f t="shared" si="106"/>
        <v>#DIV/0!</v>
      </c>
      <c r="M161" s="17" t="e">
        <f t="shared" si="106"/>
        <v>#DIV/0!</v>
      </c>
      <c r="N161" s="17" t="e">
        <f t="shared" si="106"/>
        <v>#DIV/0!</v>
      </c>
      <c r="O161" s="17" t="e">
        <f t="shared" si="106"/>
        <v>#DIV/0!</v>
      </c>
    </row>
    <row r="162" spans="1:15" ht="12.75">
      <c r="A162" s="50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2" ht="12.75">
      <c r="A163" s="48" t="s">
        <v>34</v>
      </c>
      <c r="B163" s="48"/>
    </row>
    <row r="164" spans="1:15" s="4" customFormat="1" ht="12.75">
      <c r="A164" s="12" t="s">
        <v>11</v>
      </c>
      <c r="B164" s="19">
        <v>2007</v>
      </c>
      <c r="C164" s="19">
        <v>2008</v>
      </c>
      <c r="D164" s="19">
        <v>2009</v>
      </c>
      <c r="E164" s="19">
        <v>2010</v>
      </c>
      <c r="F164" s="19">
        <v>2011</v>
      </c>
      <c r="G164" s="19">
        <v>2012</v>
      </c>
      <c r="H164" s="19">
        <v>2013</v>
      </c>
      <c r="I164" s="19">
        <v>2014</v>
      </c>
      <c r="J164" s="19">
        <v>2015</v>
      </c>
      <c r="K164" s="19">
        <v>2016</v>
      </c>
      <c r="L164" s="19">
        <v>2017</v>
      </c>
      <c r="M164" s="19">
        <v>2018</v>
      </c>
      <c r="N164" s="19">
        <v>2019</v>
      </c>
      <c r="O164" s="19">
        <v>2020</v>
      </c>
    </row>
    <row r="165" spans="1:15" s="27" customFormat="1" ht="12.75">
      <c r="A165" s="23" t="s">
        <v>35</v>
      </c>
      <c r="B165" s="27">
        <f aca="true" t="shared" si="107" ref="B165:O165">B104*100/B80</f>
        <v>18.912944967220483</v>
      </c>
      <c r="C165" s="27">
        <f t="shared" si="107"/>
        <v>19.031621594426788</v>
      </c>
      <c r="D165" s="27">
        <f t="shared" si="107"/>
        <v>19.153621369719357</v>
      </c>
      <c r="E165" s="27">
        <f t="shared" si="107"/>
        <v>21.53656215818851</v>
      </c>
      <c r="F165" s="27">
        <f t="shared" si="107"/>
        <v>23.01761609149885</v>
      </c>
      <c r="G165" s="27">
        <f t="shared" si="107"/>
        <v>24.167780178122587</v>
      </c>
      <c r="H165" s="27" t="e">
        <f t="shared" si="107"/>
        <v>#DIV/0!</v>
      </c>
      <c r="I165" s="27" t="e">
        <f t="shared" si="107"/>
        <v>#DIV/0!</v>
      </c>
      <c r="J165" s="27" t="e">
        <f t="shared" si="107"/>
        <v>#DIV/0!</v>
      </c>
      <c r="K165" s="27" t="e">
        <f t="shared" si="107"/>
        <v>#DIV/0!</v>
      </c>
      <c r="L165" s="27" t="e">
        <f t="shared" si="107"/>
        <v>#DIV/0!</v>
      </c>
      <c r="M165" s="27" t="e">
        <f t="shared" si="107"/>
        <v>#DIV/0!</v>
      </c>
      <c r="N165" s="27" t="e">
        <f t="shared" si="107"/>
        <v>#DIV/0!</v>
      </c>
      <c r="O165" s="27" t="e">
        <f t="shared" si="107"/>
        <v>#DIV/0!</v>
      </c>
    </row>
    <row r="166" spans="1:15" s="27" customFormat="1" ht="12.75">
      <c r="A166" s="23" t="s">
        <v>36</v>
      </c>
      <c r="B166" s="27">
        <f aca="true" t="shared" si="108" ref="B166:O166">B45*100/B13</f>
        <v>6.254413966496228</v>
      </c>
      <c r="C166" s="27">
        <f t="shared" si="108"/>
        <v>6.482508710801394</v>
      </c>
      <c r="D166" s="27">
        <f t="shared" si="108"/>
        <v>6.764672749802862</v>
      </c>
      <c r="E166" s="27">
        <f t="shared" si="108"/>
        <v>6.387418409826798</v>
      </c>
      <c r="F166" s="27">
        <f t="shared" si="108"/>
        <v>6.712379344902157</v>
      </c>
      <c r="G166" s="27">
        <f t="shared" si="108"/>
        <v>7.170087210820409</v>
      </c>
      <c r="H166" s="27" t="e">
        <f t="shared" si="108"/>
        <v>#DIV/0!</v>
      </c>
      <c r="I166" s="27" t="e">
        <f t="shared" si="108"/>
        <v>#DIV/0!</v>
      </c>
      <c r="J166" s="27" t="e">
        <f t="shared" si="108"/>
        <v>#DIV/0!</v>
      </c>
      <c r="K166" s="27" t="e">
        <f t="shared" si="108"/>
        <v>#DIV/0!</v>
      </c>
      <c r="L166" s="27" t="e">
        <f t="shared" si="108"/>
        <v>#DIV/0!</v>
      </c>
      <c r="M166" s="27" t="e">
        <f t="shared" si="108"/>
        <v>#DIV/0!</v>
      </c>
      <c r="N166" s="27" t="e">
        <f t="shared" si="108"/>
        <v>#DIV/0!</v>
      </c>
      <c r="O166" s="27" t="e">
        <f t="shared" si="108"/>
        <v>#DIV/0!</v>
      </c>
    </row>
    <row r="167" spans="1:15" s="4" customFormat="1" ht="12.75">
      <c r="A167" s="23" t="s">
        <v>85</v>
      </c>
      <c r="B167" s="27">
        <f>B461</f>
        <v>14.285714285714286</v>
      </c>
      <c r="C167" s="27">
        <f>C461</f>
        <v>14.232008592910848</v>
      </c>
      <c r="D167" s="27">
        <f>D461</f>
        <v>14.334305150631682</v>
      </c>
      <c r="E167" s="27">
        <f>E461</f>
        <v>14.310602289696366</v>
      </c>
      <c r="F167" s="27">
        <f aca="true" t="shared" si="109" ref="F167:O167">F461</f>
        <v>14.285714285714286</v>
      </c>
      <c r="G167" s="27">
        <f t="shared" si="109"/>
        <v>14.232008592910848</v>
      </c>
      <c r="H167" s="27" t="e">
        <f t="shared" si="109"/>
        <v>#DIV/0!</v>
      </c>
      <c r="I167" s="27" t="e">
        <f t="shared" si="109"/>
        <v>#DIV/0!</v>
      </c>
      <c r="J167" s="27" t="e">
        <f t="shared" si="109"/>
        <v>#DIV/0!</v>
      </c>
      <c r="K167" s="27" t="e">
        <f t="shared" si="109"/>
        <v>#DIV/0!</v>
      </c>
      <c r="L167" s="27" t="e">
        <f t="shared" si="109"/>
        <v>#DIV/0!</v>
      </c>
      <c r="M167" s="27" t="e">
        <f t="shared" si="109"/>
        <v>#DIV/0!</v>
      </c>
      <c r="N167" s="27" t="e">
        <f t="shared" si="109"/>
        <v>#DIV/0!</v>
      </c>
      <c r="O167" s="27" t="e">
        <f t="shared" si="109"/>
        <v>#DIV/0!</v>
      </c>
    </row>
    <row r="168" ht="12.75">
      <c r="A168" s="39"/>
    </row>
    <row r="169" spans="1:4" ht="12.75">
      <c r="A169" s="48" t="s">
        <v>37</v>
      </c>
      <c r="B169" s="48"/>
      <c r="C169" s="48"/>
      <c r="D169" s="48"/>
    </row>
    <row r="170" spans="1:15" s="4" customFormat="1" ht="12.75">
      <c r="A170" s="12" t="s">
        <v>11</v>
      </c>
      <c r="B170" s="19">
        <v>2007</v>
      </c>
      <c r="C170" s="19">
        <v>2008</v>
      </c>
      <c r="D170" s="19">
        <v>2009</v>
      </c>
      <c r="E170" s="19">
        <v>2010</v>
      </c>
      <c r="F170" s="19">
        <v>2011</v>
      </c>
      <c r="G170" s="19">
        <v>2012</v>
      </c>
      <c r="H170" s="19">
        <v>2013</v>
      </c>
      <c r="I170" s="19">
        <v>2014</v>
      </c>
      <c r="J170" s="19">
        <v>2015</v>
      </c>
      <c r="K170" s="19">
        <v>2016</v>
      </c>
      <c r="L170" s="19">
        <v>2017</v>
      </c>
      <c r="M170" s="19">
        <v>2018</v>
      </c>
      <c r="N170" s="19">
        <v>2019</v>
      </c>
      <c r="O170" s="19">
        <v>2020</v>
      </c>
    </row>
    <row r="171" spans="1:15" s="4" customFormat="1" ht="12.75">
      <c r="A171" s="23" t="s">
        <v>38</v>
      </c>
      <c r="B171" s="53">
        <f>(B165-$B$165)/$B$165</f>
        <v>0</v>
      </c>
      <c r="C171" s="53">
        <f>(C165-$B$165)/$B$165</f>
        <v>0.006274888834710468</v>
      </c>
      <c r="D171" s="53">
        <f aca="true" t="shared" si="110" ref="D171:O171">(D165-$B$165)/$B$165</f>
        <v>0.012725485265039853</v>
      </c>
      <c r="E171" s="53">
        <f t="shared" si="110"/>
        <v>0.13872071195232813</v>
      </c>
      <c r="F171" s="53">
        <f t="shared" si="110"/>
        <v>0.2170297186076784</v>
      </c>
      <c r="G171" s="53">
        <f t="shared" si="110"/>
        <v>0.2778433089087751</v>
      </c>
      <c r="H171" s="53" t="e">
        <f t="shared" si="110"/>
        <v>#DIV/0!</v>
      </c>
      <c r="I171" s="53" t="e">
        <f t="shared" si="110"/>
        <v>#DIV/0!</v>
      </c>
      <c r="J171" s="53" t="e">
        <f t="shared" si="110"/>
        <v>#DIV/0!</v>
      </c>
      <c r="K171" s="53" t="e">
        <f t="shared" si="110"/>
        <v>#DIV/0!</v>
      </c>
      <c r="L171" s="53" t="e">
        <f t="shared" si="110"/>
        <v>#DIV/0!</v>
      </c>
      <c r="M171" s="53" t="e">
        <f t="shared" si="110"/>
        <v>#DIV/0!</v>
      </c>
      <c r="N171" s="53" t="e">
        <f t="shared" si="110"/>
        <v>#DIV/0!</v>
      </c>
      <c r="O171" s="53" t="e">
        <f t="shared" si="110"/>
        <v>#DIV/0!</v>
      </c>
    </row>
    <row r="172" spans="1:15" s="4" customFormat="1" ht="12.75">
      <c r="A172" s="23" t="s">
        <v>39</v>
      </c>
      <c r="B172" s="53">
        <f>(B166-$B$166)/$B$166</f>
        <v>0</v>
      </c>
      <c r="C172" s="53">
        <f>(C166-$B$166)/$B$166</f>
        <v>0.0364694031330558</v>
      </c>
      <c r="D172" s="53">
        <f aca="true" t="shared" si="111" ref="D172:O172">(D166-$B$166)/$B$166</f>
        <v>0.08158378803193997</v>
      </c>
      <c r="E172" s="53">
        <f t="shared" si="111"/>
        <v>0.021265692364312656</v>
      </c>
      <c r="F172" s="53">
        <f t="shared" si="111"/>
        <v>0.07322274810384582</v>
      </c>
      <c r="G172" s="53">
        <f t="shared" si="111"/>
        <v>0.14640432328740588</v>
      </c>
      <c r="H172" s="53" t="e">
        <f t="shared" si="111"/>
        <v>#DIV/0!</v>
      </c>
      <c r="I172" s="53" t="e">
        <f t="shared" si="111"/>
        <v>#DIV/0!</v>
      </c>
      <c r="J172" s="53" t="e">
        <f t="shared" si="111"/>
        <v>#DIV/0!</v>
      </c>
      <c r="K172" s="53" t="e">
        <f t="shared" si="111"/>
        <v>#DIV/0!</v>
      </c>
      <c r="L172" s="53" t="e">
        <f t="shared" si="111"/>
        <v>#DIV/0!</v>
      </c>
      <c r="M172" s="53" t="e">
        <f t="shared" si="111"/>
        <v>#DIV/0!</v>
      </c>
      <c r="N172" s="53" t="e">
        <f t="shared" si="111"/>
        <v>#DIV/0!</v>
      </c>
      <c r="O172" s="53" t="e">
        <f t="shared" si="111"/>
        <v>#DIV/0!</v>
      </c>
    </row>
    <row r="173" spans="1:16" s="4" customFormat="1" ht="12.75">
      <c r="A173" s="23" t="s">
        <v>102</v>
      </c>
      <c r="B173" s="53">
        <f>(B167-$B$167)/$B$167</f>
        <v>0</v>
      </c>
      <c r="C173" s="53">
        <f>(C167-$B$167)/$B$167</f>
        <v>-0.0037593984962406954</v>
      </c>
      <c r="D173" s="53">
        <f>(D167-$B$167)/$B$167</f>
        <v>0.0034013605442176774</v>
      </c>
      <c r="E173" s="53">
        <f aca="true" t="shared" si="112" ref="E173:O173">(E167-$C$167)/$C$167</f>
        <v>0.005522319374137142</v>
      </c>
      <c r="F173" s="53">
        <f t="shared" si="112"/>
        <v>0.003773584905660472</v>
      </c>
      <c r="G173" s="53">
        <f t="shared" si="112"/>
        <v>0</v>
      </c>
      <c r="H173" s="53" t="e">
        <f t="shared" si="112"/>
        <v>#DIV/0!</v>
      </c>
      <c r="I173" s="53" t="e">
        <f t="shared" si="112"/>
        <v>#DIV/0!</v>
      </c>
      <c r="J173" s="53" t="e">
        <f t="shared" si="112"/>
        <v>#DIV/0!</v>
      </c>
      <c r="K173" s="53" t="e">
        <f t="shared" si="112"/>
        <v>#DIV/0!</v>
      </c>
      <c r="L173" s="53" t="e">
        <f t="shared" si="112"/>
        <v>#DIV/0!</v>
      </c>
      <c r="M173" s="53" t="e">
        <f t="shared" si="112"/>
        <v>#DIV/0!</v>
      </c>
      <c r="N173" s="53" t="e">
        <f t="shared" si="112"/>
        <v>#DIV/0!</v>
      </c>
      <c r="O173" s="53" t="e">
        <f t="shared" si="112"/>
        <v>#DIV/0!</v>
      </c>
      <c r="P173" s="53"/>
    </row>
    <row r="174" ht="12.75">
      <c r="A174" s="39"/>
    </row>
    <row r="175" ht="12.75">
      <c r="A175" s="6"/>
    </row>
    <row r="176" s="28" customFormat="1" ht="12.75"/>
    <row r="177" ht="12.75">
      <c r="A177" s="6"/>
    </row>
    <row r="179" ht="20.25">
      <c r="A179" s="118" t="s">
        <v>101</v>
      </c>
    </row>
    <row r="180" spans="1:15" ht="12.75">
      <c r="A180" s="11" t="s">
        <v>11</v>
      </c>
      <c r="B180" s="11">
        <v>2007</v>
      </c>
      <c r="C180" s="11">
        <v>2008</v>
      </c>
      <c r="D180" s="11">
        <v>2009</v>
      </c>
      <c r="E180" s="11">
        <v>2010</v>
      </c>
      <c r="F180" s="11">
        <v>2011</v>
      </c>
      <c r="G180" s="11">
        <v>2012</v>
      </c>
      <c r="H180" s="11">
        <v>2013</v>
      </c>
      <c r="I180" s="11">
        <v>2014</v>
      </c>
      <c r="J180" s="11">
        <v>2015</v>
      </c>
      <c r="K180" s="11">
        <v>2016</v>
      </c>
      <c r="L180" s="11">
        <v>2017</v>
      </c>
      <c r="M180" s="11">
        <v>2018</v>
      </c>
      <c r="N180" s="11">
        <v>2019</v>
      </c>
      <c r="O180" s="11">
        <v>2020</v>
      </c>
    </row>
    <row r="181" spans="1:7" s="7" customFormat="1" ht="12.75">
      <c r="A181" s="10" t="s">
        <v>89</v>
      </c>
      <c r="B181" s="7">
        <v>4500</v>
      </c>
      <c r="C181" s="7">
        <v>4550</v>
      </c>
      <c r="D181" s="7">
        <v>4600</v>
      </c>
      <c r="E181" s="7">
        <v>4650</v>
      </c>
      <c r="F181" s="7">
        <v>4700</v>
      </c>
      <c r="G181" s="7">
        <v>4750</v>
      </c>
    </row>
    <row r="182" ht="12.75">
      <c r="A182" s="6"/>
    </row>
    <row r="183" ht="12.75">
      <c r="A183" s="6"/>
    </row>
    <row r="184" ht="15.75">
      <c r="A184" s="99" t="s">
        <v>152</v>
      </c>
    </row>
    <row r="185" spans="1:15" ht="12.75">
      <c r="A185" s="5" t="s">
        <v>11</v>
      </c>
      <c r="B185" s="5">
        <v>2007</v>
      </c>
      <c r="C185" s="5">
        <v>2008</v>
      </c>
      <c r="D185" s="5">
        <v>2009</v>
      </c>
      <c r="E185" s="5">
        <v>2010</v>
      </c>
      <c r="F185" s="5">
        <v>2011</v>
      </c>
      <c r="G185" s="5">
        <v>2012</v>
      </c>
      <c r="H185" s="5">
        <v>2013</v>
      </c>
      <c r="I185" s="5">
        <v>2014</v>
      </c>
      <c r="J185" s="5">
        <v>2015</v>
      </c>
      <c r="K185" s="5">
        <v>2016</v>
      </c>
      <c r="L185" s="5">
        <v>2017</v>
      </c>
      <c r="M185" s="5">
        <v>2018</v>
      </c>
      <c r="N185" s="5">
        <v>2019</v>
      </c>
      <c r="O185" s="5">
        <v>2020</v>
      </c>
    </row>
    <row r="186" spans="1:7" s="7" customFormat="1" ht="12.75">
      <c r="A186" s="10" t="s">
        <v>17</v>
      </c>
      <c r="B186" s="7">
        <v>250</v>
      </c>
      <c r="C186" s="7">
        <v>250</v>
      </c>
      <c r="D186" s="7">
        <v>250</v>
      </c>
      <c r="E186" s="7">
        <v>250</v>
      </c>
      <c r="F186" s="7">
        <v>250</v>
      </c>
      <c r="G186" s="7">
        <v>250</v>
      </c>
    </row>
    <row r="187" ht="12.75">
      <c r="A187" s="6"/>
    </row>
    <row r="188" ht="12.75">
      <c r="A188" s="2" t="s">
        <v>18</v>
      </c>
    </row>
    <row r="189" spans="1:7" s="7" customFormat="1" ht="12.75">
      <c r="A189" s="10" t="s">
        <v>0</v>
      </c>
      <c r="B189" s="7">
        <v>3500</v>
      </c>
      <c r="C189" s="7">
        <v>3600</v>
      </c>
      <c r="D189" s="7">
        <v>3400</v>
      </c>
      <c r="E189" s="7">
        <v>3800</v>
      </c>
      <c r="F189" s="7">
        <v>3300</v>
      </c>
      <c r="G189" s="7">
        <v>3700</v>
      </c>
    </row>
    <row r="190" s="7" customFormat="1" ht="12.75">
      <c r="A190" s="10" t="s">
        <v>55</v>
      </c>
    </row>
    <row r="191" s="7" customFormat="1" ht="12.75">
      <c r="A191" s="96" t="s">
        <v>148</v>
      </c>
    </row>
    <row r="192" s="7" customFormat="1" ht="12.75">
      <c r="A192" s="10" t="s">
        <v>7</v>
      </c>
    </row>
    <row r="193" s="7" customFormat="1" ht="12.75">
      <c r="A193" s="10" t="s">
        <v>8</v>
      </c>
    </row>
    <row r="194" s="7" customFormat="1" ht="12.75">
      <c r="A194" s="10" t="s">
        <v>1</v>
      </c>
    </row>
    <row r="195" s="24" customFormat="1" ht="12.75"/>
    <row r="196" spans="2:15" s="19" customFormat="1" ht="12.75">
      <c r="B196" s="19">
        <v>2007</v>
      </c>
      <c r="C196" s="19">
        <v>2008</v>
      </c>
      <c r="D196" s="19">
        <v>2009</v>
      </c>
      <c r="E196" s="19">
        <v>2010</v>
      </c>
      <c r="F196" s="19">
        <v>2011</v>
      </c>
      <c r="G196" s="19">
        <v>2012</v>
      </c>
      <c r="H196" s="19">
        <v>2013</v>
      </c>
      <c r="I196" s="19">
        <v>2014</v>
      </c>
      <c r="J196" s="19">
        <v>2015</v>
      </c>
      <c r="K196" s="19">
        <v>2016</v>
      </c>
      <c r="L196" s="19">
        <v>2017</v>
      </c>
      <c r="M196" s="19">
        <v>2018</v>
      </c>
      <c r="N196" s="19">
        <v>2019</v>
      </c>
      <c r="O196" s="19">
        <v>2020</v>
      </c>
    </row>
    <row r="197" spans="1:15" s="7" customFormat="1" ht="12.75">
      <c r="A197" s="18" t="s">
        <v>157</v>
      </c>
      <c r="B197" s="7">
        <f>B189*$B$537+B190*$B$538+B192*$B$540+B193*$B$541+B194+B191*$B$539</f>
        <v>36750</v>
      </c>
      <c r="C197" s="7">
        <f aca="true" t="shared" si="113" ref="C197:O197">C189*$B$537+C190*$B$538+C192*$B$540+C193*$B$541+C194+C191*$B$539</f>
        <v>37800</v>
      </c>
      <c r="D197" s="7">
        <f t="shared" si="113"/>
        <v>35700</v>
      </c>
      <c r="E197" s="7">
        <f t="shared" si="113"/>
        <v>39900</v>
      </c>
      <c r="F197" s="7">
        <f t="shared" si="113"/>
        <v>34650</v>
      </c>
      <c r="G197" s="7">
        <f t="shared" si="113"/>
        <v>38850</v>
      </c>
      <c r="H197" s="7">
        <f t="shared" si="113"/>
        <v>0</v>
      </c>
      <c r="I197" s="7">
        <f t="shared" si="113"/>
        <v>0</v>
      </c>
      <c r="J197" s="7">
        <f t="shared" si="113"/>
        <v>0</v>
      </c>
      <c r="K197" s="7">
        <f t="shared" si="113"/>
        <v>0</v>
      </c>
      <c r="L197" s="7">
        <f t="shared" si="113"/>
        <v>0</v>
      </c>
      <c r="M197" s="7">
        <f t="shared" si="113"/>
        <v>0</v>
      </c>
      <c r="N197" s="7">
        <f t="shared" si="113"/>
        <v>0</v>
      </c>
      <c r="O197" s="7">
        <f t="shared" si="113"/>
        <v>0</v>
      </c>
    </row>
    <row r="198" spans="1:15" s="7" customFormat="1" ht="12.75">
      <c r="A198" s="18" t="s">
        <v>158</v>
      </c>
      <c r="B198" s="7">
        <f aca="true" t="shared" si="114" ref="B198:O198">B197/B186</f>
        <v>147</v>
      </c>
      <c r="C198" s="7">
        <f t="shared" si="114"/>
        <v>151.2</v>
      </c>
      <c r="D198" s="7">
        <f t="shared" si="114"/>
        <v>142.8</v>
      </c>
      <c r="E198" s="7">
        <f t="shared" si="114"/>
        <v>159.6</v>
      </c>
      <c r="F198" s="7">
        <f t="shared" si="114"/>
        <v>138.6</v>
      </c>
      <c r="G198" s="7">
        <f t="shared" si="114"/>
        <v>155.4</v>
      </c>
      <c r="H198" s="7" t="e">
        <f t="shared" si="114"/>
        <v>#DIV/0!</v>
      </c>
      <c r="I198" s="7" t="e">
        <f t="shared" si="114"/>
        <v>#DIV/0!</v>
      </c>
      <c r="J198" s="7" t="e">
        <f t="shared" si="114"/>
        <v>#DIV/0!</v>
      </c>
      <c r="K198" s="7" t="e">
        <f t="shared" si="114"/>
        <v>#DIV/0!</v>
      </c>
      <c r="L198" s="7" t="e">
        <f t="shared" si="114"/>
        <v>#DIV/0!</v>
      </c>
      <c r="M198" s="7" t="e">
        <f t="shared" si="114"/>
        <v>#DIV/0!</v>
      </c>
      <c r="N198" s="7" t="e">
        <f t="shared" si="114"/>
        <v>#DIV/0!</v>
      </c>
      <c r="O198" s="7" t="e">
        <f t="shared" si="114"/>
        <v>#DIV/0!</v>
      </c>
    </row>
    <row r="199" s="9" customFormat="1" ht="12.75">
      <c r="A199" s="26"/>
    </row>
    <row r="200" spans="2:15" s="19" customFormat="1" ht="12.75">
      <c r="B200" s="19">
        <v>2007</v>
      </c>
      <c r="C200" s="19">
        <v>2008</v>
      </c>
      <c r="D200" s="19">
        <v>2009</v>
      </c>
      <c r="E200" s="19">
        <v>2010</v>
      </c>
      <c r="F200" s="19">
        <v>2011</v>
      </c>
      <c r="G200" s="19">
        <v>2012</v>
      </c>
      <c r="H200" s="19">
        <v>2013</v>
      </c>
      <c r="I200" s="19">
        <v>2014</v>
      </c>
      <c r="J200" s="19">
        <v>2015</v>
      </c>
      <c r="K200" s="19">
        <v>2016</v>
      </c>
      <c r="L200" s="19">
        <v>2017</v>
      </c>
      <c r="M200" s="19">
        <v>2018</v>
      </c>
      <c r="N200" s="19">
        <v>2019</v>
      </c>
      <c r="O200" s="19">
        <v>2020</v>
      </c>
    </row>
    <row r="201" spans="1:7" s="22" customFormat="1" ht="12.75">
      <c r="A201" s="21" t="s">
        <v>159</v>
      </c>
      <c r="B201" s="22">
        <v>3000</v>
      </c>
      <c r="C201" s="22">
        <v>3100</v>
      </c>
      <c r="D201" s="22">
        <v>3100</v>
      </c>
      <c r="E201" s="22">
        <v>3500</v>
      </c>
      <c r="F201" s="22">
        <v>3200</v>
      </c>
      <c r="G201" s="22">
        <v>3700</v>
      </c>
    </row>
    <row r="202" spans="1:15" s="27" customFormat="1" ht="12.75">
      <c r="A202" s="77" t="s">
        <v>160</v>
      </c>
      <c r="B202" s="27">
        <f aca="true" t="shared" si="115" ref="B202:O202">B201*100/B197</f>
        <v>8.16326530612245</v>
      </c>
      <c r="C202" s="27">
        <f t="shared" si="115"/>
        <v>8.201058201058201</v>
      </c>
      <c r="D202" s="27">
        <f t="shared" si="115"/>
        <v>8.683473389355742</v>
      </c>
      <c r="E202" s="27">
        <f t="shared" si="115"/>
        <v>8.771929824561404</v>
      </c>
      <c r="F202" s="27">
        <f t="shared" si="115"/>
        <v>9.235209235209235</v>
      </c>
      <c r="G202" s="27">
        <f t="shared" si="115"/>
        <v>9.523809523809524</v>
      </c>
      <c r="H202" s="27" t="e">
        <f t="shared" si="115"/>
        <v>#DIV/0!</v>
      </c>
      <c r="I202" s="27" t="e">
        <f t="shared" si="115"/>
        <v>#DIV/0!</v>
      </c>
      <c r="J202" s="27" t="e">
        <f t="shared" si="115"/>
        <v>#DIV/0!</v>
      </c>
      <c r="K202" s="27" t="e">
        <f t="shared" si="115"/>
        <v>#DIV/0!</v>
      </c>
      <c r="L202" s="27" t="e">
        <f t="shared" si="115"/>
        <v>#DIV/0!</v>
      </c>
      <c r="M202" s="27" t="e">
        <f t="shared" si="115"/>
        <v>#DIV/0!</v>
      </c>
      <c r="N202" s="27" t="e">
        <f t="shared" si="115"/>
        <v>#DIV/0!</v>
      </c>
      <c r="O202" s="27" t="e">
        <f t="shared" si="115"/>
        <v>#DIV/0!</v>
      </c>
    </row>
    <row r="203" ht="12.75">
      <c r="A203" s="6"/>
    </row>
    <row r="204" ht="12.75">
      <c r="A204" s="6"/>
    </row>
    <row r="205" ht="12.75">
      <c r="A205" s="31" t="s">
        <v>19</v>
      </c>
    </row>
    <row r="206" spans="1:15" s="4" customFormat="1" ht="12.75">
      <c r="A206" s="12" t="s">
        <v>11</v>
      </c>
      <c r="B206" s="19">
        <v>2007</v>
      </c>
      <c r="C206" s="19">
        <v>2008</v>
      </c>
      <c r="D206" s="19">
        <v>2009</v>
      </c>
      <c r="E206" s="19">
        <v>2010</v>
      </c>
      <c r="F206" s="19">
        <v>2011</v>
      </c>
      <c r="G206" s="19">
        <v>2012</v>
      </c>
      <c r="H206" s="19">
        <v>2013</v>
      </c>
      <c r="I206" s="19">
        <v>2014</v>
      </c>
      <c r="J206" s="19">
        <v>2015</v>
      </c>
      <c r="K206" s="19">
        <v>2016</v>
      </c>
      <c r="L206" s="19">
        <v>2017</v>
      </c>
      <c r="M206" s="19">
        <v>2018</v>
      </c>
      <c r="N206" s="19">
        <v>2019</v>
      </c>
      <c r="O206" s="19">
        <v>2020</v>
      </c>
    </row>
    <row r="207" spans="1:7" s="119" customFormat="1" ht="12.75">
      <c r="A207" s="122" t="s">
        <v>161</v>
      </c>
      <c r="B207" s="119">
        <v>6000</v>
      </c>
      <c r="C207" s="119">
        <v>6100</v>
      </c>
      <c r="D207" s="119">
        <v>6200</v>
      </c>
      <c r="E207" s="119">
        <v>6300</v>
      </c>
      <c r="F207" s="119">
        <v>6100</v>
      </c>
      <c r="G207" s="119">
        <v>6500</v>
      </c>
    </row>
    <row r="208" spans="1:7" s="120" customFormat="1" ht="12.75">
      <c r="A208" s="121" t="s">
        <v>162</v>
      </c>
      <c r="B208" s="120">
        <v>1500</v>
      </c>
      <c r="C208" s="120">
        <v>1600</v>
      </c>
      <c r="D208" s="120">
        <v>1650</v>
      </c>
      <c r="E208" s="120">
        <v>1700</v>
      </c>
      <c r="F208" s="120">
        <v>1750</v>
      </c>
      <c r="G208" s="120">
        <v>1900</v>
      </c>
    </row>
    <row r="209" s="119" customFormat="1" ht="12.75">
      <c r="A209" s="122" t="s">
        <v>163</v>
      </c>
    </row>
    <row r="210" s="120" customFormat="1" ht="12.75">
      <c r="A210" s="121" t="s">
        <v>164</v>
      </c>
    </row>
    <row r="211" spans="1:15" s="16" customFormat="1" ht="12.75">
      <c r="A211" s="20" t="s">
        <v>165</v>
      </c>
      <c r="B211" s="16">
        <f>B207+B209</f>
        <v>6000</v>
      </c>
      <c r="C211" s="16">
        <f aca="true" t="shared" si="116" ref="C211:O211">C207+C209</f>
        <v>6100</v>
      </c>
      <c r="D211" s="16">
        <f t="shared" si="116"/>
        <v>6200</v>
      </c>
      <c r="E211" s="16">
        <f t="shared" si="116"/>
        <v>6300</v>
      </c>
      <c r="F211" s="16">
        <f t="shared" si="116"/>
        <v>6100</v>
      </c>
      <c r="G211" s="16">
        <f t="shared" si="116"/>
        <v>6500</v>
      </c>
      <c r="H211" s="16">
        <f t="shared" si="116"/>
        <v>0</v>
      </c>
      <c r="I211" s="16">
        <f t="shared" si="116"/>
        <v>0</v>
      </c>
      <c r="J211" s="16">
        <f t="shared" si="116"/>
        <v>0</v>
      </c>
      <c r="K211" s="16">
        <f t="shared" si="116"/>
        <v>0</v>
      </c>
      <c r="L211" s="16">
        <f t="shared" si="116"/>
        <v>0</v>
      </c>
      <c r="M211" s="16">
        <f t="shared" si="116"/>
        <v>0</v>
      </c>
      <c r="N211" s="16">
        <f t="shared" si="116"/>
        <v>0</v>
      </c>
      <c r="O211" s="16">
        <f t="shared" si="116"/>
        <v>0</v>
      </c>
    </row>
    <row r="212" spans="1:15" s="22" customFormat="1" ht="12.75">
      <c r="A212" s="21" t="s">
        <v>166</v>
      </c>
      <c r="B212" s="22">
        <f>B208+B210</f>
        <v>1500</v>
      </c>
      <c r="C212" s="22">
        <f aca="true" t="shared" si="117" ref="C212:O212">C208+C210</f>
        <v>1600</v>
      </c>
      <c r="D212" s="22">
        <f t="shared" si="117"/>
        <v>1650</v>
      </c>
      <c r="E212" s="22">
        <f t="shared" si="117"/>
        <v>1700</v>
      </c>
      <c r="F212" s="22">
        <f t="shared" si="117"/>
        <v>1750</v>
      </c>
      <c r="G212" s="22">
        <f t="shared" si="117"/>
        <v>1900</v>
      </c>
      <c r="H212" s="22">
        <f t="shared" si="117"/>
        <v>0</v>
      </c>
      <c r="I212" s="22">
        <f t="shared" si="117"/>
        <v>0</v>
      </c>
      <c r="J212" s="22">
        <f t="shared" si="117"/>
        <v>0</v>
      </c>
      <c r="K212" s="22">
        <f t="shared" si="117"/>
        <v>0</v>
      </c>
      <c r="L212" s="22">
        <f t="shared" si="117"/>
        <v>0</v>
      </c>
      <c r="M212" s="22">
        <f t="shared" si="117"/>
        <v>0</v>
      </c>
      <c r="N212" s="22">
        <f t="shared" si="117"/>
        <v>0</v>
      </c>
      <c r="O212" s="22">
        <f t="shared" si="117"/>
        <v>0</v>
      </c>
    </row>
    <row r="213" spans="1:15" s="27" customFormat="1" ht="12.75">
      <c r="A213" s="77" t="s">
        <v>167</v>
      </c>
      <c r="B213" s="27">
        <f>B212*100/B211</f>
        <v>25</v>
      </c>
      <c r="C213" s="27">
        <f aca="true" t="shared" si="118" ref="C213:O213">C212*100/C211</f>
        <v>26.229508196721312</v>
      </c>
      <c r="D213" s="27">
        <f t="shared" si="118"/>
        <v>26.612903225806452</v>
      </c>
      <c r="E213" s="27">
        <f t="shared" si="118"/>
        <v>26.984126984126984</v>
      </c>
      <c r="F213" s="27">
        <f t="shared" si="118"/>
        <v>28.688524590163933</v>
      </c>
      <c r="G213" s="27">
        <f t="shared" si="118"/>
        <v>29.23076923076923</v>
      </c>
      <c r="H213" s="27" t="e">
        <f t="shared" si="118"/>
        <v>#DIV/0!</v>
      </c>
      <c r="I213" s="27" t="e">
        <f t="shared" si="118"/>
        <v>#DIV/0!</v>
      </c>
      <c r="J213" s="27" t="e">
        <f t="shared" si="118"/>
        <v>#DIV/0!</v>
      </c>
      <c r="K213" s="27" t="e">
        <f t="shared" si="118"/>
        <v>#DIV/0!</v>
      </c>
      <c r="L213" s="27" t="e">
        <f t="shared" si="118"/>
        <v>#DIV/0!</v>
      </c>
      <c r="M213" s="27" t="e">
        <f t="shared" si="118"/>
        <v>#DIV/0!</v>
      </c>
      <c r="N213" s="27" t="e">
        <f t="shared" si="118"/>
        <v>#DIV/0!</v>
      </c>
      <c r="O213" s="27" t="e">
        <f t="shared" si="118"/>
        <v>#DIV/0!</v>
      </c>
    </row>
    <row r="214" ht="12.75">
      <c r="A214" s="6"/>
    </row>
    <row r="215" ht="12.75">
      <c r="A215" s="49" t="s">
        <v>16</v>
      </c>
    </row>
    <row r="216" spans="1:15" s="4" customFormat="1" ht="12.75">
      <c r="A216" s="12" t="s">
        <v>11</v>
      </c>
      <c r="B216" s="19">
        <v>2007</v>
      </c>
      <c r="C216" s="19">
        <v>2008</v>
      </c>
      <c r="D216" s="19">
        <v>2009</v>
      </c>
      <c r="E216" s="19">
        <v>2010</v>
      </c>
      <c r="F216" s="19">
        <v>2011</v>
      </c>
      <c r="G216" s="19">
        <v>2012</v>
      </c>
      <c r="H216" s="19">
        <v>2013</v>
      </c>
      <c r="I216" s="19">
        <v>2014</v>
      </c>
      <c r="J216" s="19">
        <v>2015</v>
      </c>
      <c r="K216" s="19">
        <v>2016</v>
      </c>
      <c r="L216" s="19">
        <v>2017</v>
      </c>
      <c r="M216" s="19">
        <v>2018</v>
      </c>
      <c r="N216" s="19">
        <v>2019</v>
      </c>
      <c r="O216" s="19">
        <v>2020</v>
      </c>
    </row>
    <row r="217" spans="1:7" s="7" customFormat="1" ht="12.75">
      <c r="A217" s="20" t="s">
        <v>168</v>
      </c>
      <c r="B217" s="7">
        <v>10000</v>
      </c>
      <c r="C217" s="7">
        <v>8000</v>
      </c>
      <c r="D217" s="7">
        <v>9000</v>
      </c>
      <c r="E217" s="7">
        <v>11000</v>
      </c>
      <c r="F217" s="7">
        <v>10000</v>
      </c>
      <c r="G217" s="7">
        <v>10500</v>
      </c>
    </row>
    <row r="218" ht="12.75">
      <c r="A218" s="6"/>
    </row>
    <row r="219" ht="12.75">
      <c r="A219" s="6"/>
    </row>
    <row r="220" ht="12.75">
      <c r="A220" s="48" t="s">
        <v>28</v>
      </c>
    </row>
    <row r="221" spans="1:15" s="4" customFormat="1" ht="12.75">
      <c r="A221" s="12" t="s">
        <v>11</v>
      </c>
      <c r="B221" s="19">
        <v>2007</v>
      </c>
      <c r="C221" s="19">
        <v>2008</v>
      </c>
      <c r="D221" s="19">
        <v>2009</v>
      </c>
      <c r="E221" s="19">
        <v>2010</v>
      </c>
      <c r="F221" s="19">
        <v>2011</v>
      </c>
      <c r="G221" s="19">
        <v>2012</v>
      </c>
      <c r="H221" s="19">
        <v>2013</v>
      </c>
      <c r="I221" s="19">
        <v>2014</v>
      </c>
      <c r="J221" s="19">
        <v>2015</v>
      </c>
      <c r="K221" s="19">
        <v>2016</v>
      </c>
      <c r="L221" s="19">
        <v>2017</v>
      </c>
      <c r="M221" s="19">
        <v>2018</v>
      </c>
      <c r="N221" s="19">
        <v>2019</v>
      </c>
      <c r="O221" s="19">
        <v>2020</v>
      </c>
    </row>
    <row r="222" spans="1:15" s="4" customFormat="1" ht="12.75">
      <c r="A222" s="37" t="str">
        <f aca="true" t="shared" si="119" ref="A222:O222">A201</f>
        <v>Kosten für die Heizenergie in € Rathaus</v>
      </c>
      <c r="B222" s="37">
        <f t="shared" si="119"/>
        <v>3000</v>
      </c>
      <c r="C222" s="37">
        <f t="shared" si="119"/>
        <v>3100</v>
      </c>
      <c r="D222" s="37">
        <f t="shared" si="119"/>
        <v>3100</v>
      </c>
      <c r="E222" s="37">
        <f t="shared" si="119"/>
        <v>3500</v>
      </c>
      <c r="F222" s="37">
        <f t="shared" si="119"/>
        <v>3200</v>
      </c>
      <c r="G222" s="37">
        <f t="shared" si="119"/>
        <v>3700</v>
      </c>
      <c r="H222" s="37">
        <f t="shared" si="119"/>
        <v>0</v>
      </c>
      <c r="I222" s="37">
        <f t="shared" si="119"/>
        <v>0</v>
      </c>
      <c r="J222" s="37">
        <f t="shared" si="119"/>
        <v>0</v>
      </c>
      <c r="K222" s="37">
        <f t="shared" si="119"/>
        <v>0</v>
      </c>
      <c r="L222" s="37">
        <f t="shared" si="119"/>
        <v>0</v>
      </c>
      <c r="M222" s="37">
        <f t="shared" si="119"/>
        <v>0</v>
      </c>
      <c r="N222" s="37">
        <f t="shared" si="119"/>
        <v>0</v>
      </c>
      <c r="O222" s="37">
        <f t="shared" si="119"/>
        <v>0</v>
      </c>
    </row>
    <row r="223" spans="1:15" s="22" customFormat="1" ht="12.75">
      <c r="A223" s="37" t="str">
        <f>A212</f>
        <v>Kosten für Strom in € Rathaus</v>
      </c>
      <c r="B223" s="37">
        <f aca="true" t="shared" si="120" ref="B223:O223">B212</f>
        <v>1500</v>
      </c>
      <c r="C223" s="37">
        <f t="shared" si="120"/>
        <v>1600</v>
      </c>
      <c r="D223" s="37">
        <f t="shared" si="120"/>
        <v>1650</v>
      </c>
      <c r="E223" s="37">
        <f t="shared" si="120"/>
        <v>1700</v>
      </c>
      <c r="F223" s="37">
        <f t="shared" si="120"/>
        <v>1750</v>
      </c>
      <c r="G223" s="37">
        <f t="shared" si="120"/>
        <v>1900</v>
      </c>
      <c r="H223" s="37">
        <f t="shared" si="120"/>
        <v>0</v>
      </c>
      <c r="I223" s="37">
        <f t="shared" si="120"/>
        <v>0</v>
      </c>
      <c r="J223" s="37">
        <f t="shared" si="120"/>
        <v>0</v>
      </c>
      <c r="K223" s="37">
        <f t="shared" si="120"/>
        <v>0</v>
      </c>
      <c r="L223" s="37">
        <f t="shared" si="120"/>
        <v>0</v>
      </c>
      <c r="M223" s="37">
        <f t="shared" si="120"/>
        <v>0</v>
      </c>
      <c r="N223" s="37">
        <f t="shared" si="120"/>
        <v>0</v>
      </c>
      <c r="O223" s="37">
        <f t="shared" si="120"/>
        <v>0</v>
      </c>
    </row>
    <row r="224" spans="1:15" s="5" customFormat="1" ht="12.75">
      <c r="A224" s="12" t="s">
        <v>169</v>
      </c>
      <c r="B224" s="38">
        <f aca="true" t="shared" si="121" ref="B224:O224">SUM(B222:B223)</f>
        <v>4500</v>
      </c>
      <c r="C224" s="38">
        <f t="shared" si="121"/>
        <v>4700</v>
      </c>
      <c r="D224" s="38">
        <f t="shared" si="121"/>
        <v>4750</v>
      </c>
      <c r="E224" s="38">
        <f t="shared" si="121"/>
        <v>5200</v>
      </c>
      <c r="F224" s="38">
        <f t="shared" si="121"/>
        <v>4950</v>
      </c>
      <c r="G224" s="38">
        <f t="shared" si="121"/>
        <v>5600</v>
      </c>
      <c r="H224" s="38">
        <f t="shared" si="121"/>
        <v>0</v>
      </c>
      <c r="I224" s="38">
        <f t="shared" si="121"/>
        <v>0</v>
      </c>
      <c r="J224" s="38">
        <f t="shared" si="121"/>
        <v>0</v>
      </c>
      <c r="K224" s="38">
        <f t="shared" si="121"/>
        <v>0</v>
      </c>
      <c r="L224" s="38">
        <f t="shared" si="121"/>
        <v>0</v>
      </c>
      <c r="M224" s="38">
        <f t="shared" si="121"/>
        <v>0</v>
      </c>
      <c r="N224" s="38">
        <f t="shared" si="121"/>
        <v>0</v>
      </c>
      <c r="O224" s="38">
        <f t="shared" si="121"/>
        <v>0</v>
      </c>
    </row>
    <row r="225" ht="12.75">
      <c r="A225" s="6"/>
    </row>
    <row r="226" ht="12.75">
      <c r="A226" s="6"/>
    </row>
    <row r="227" s="28" customFormat="1" ht="12.75"/>
    <row r="228" ht="12.75">
      <c r="A228" s="6"/>
    </row>
    <row r="229" ht="15.75">
      <c r="A229" s="99" t="s">
        <v>153</v>
      </c>
    </row>
    <row r="230" spans="1:15" ht="12.75">
      <c r="A230" s="5" t="s">
        <v>11</v>
      </c>
      <c r="B230" s="5">
        <v>2007</v>
      </c>
      <c r="C230" s="5">
        <v>2008</v>
      </c>
      <c r="D230" s="5">
        <v>2009</v>
      </c>
      <c r="E230" s="5">
        <v>2010</v>
      </c>
      <c r="F230" s="5">
        <v>2011</v>
      </c>
      <c r="G230" s="5">
        <v>2012</v>
      </c>
      <c r="H230" s="5">
        <v>2013</v>
      </c>
      <c r="I230" s="5">
        <v>2014</v>
      </c>
      <c r="J230" s="5">
        <v>2015</v>
      </c>
      <c r="K230" s="5">
        <v>2016</v>
      </c>
      <c r="L230" s="5">
        <v>2017</v>
      </c>
      <c r="M230" s="5">
        <v>2018</v>
      </c>
      <c r="N230" s="5">
        <v>2019</v>
      </c>
      <c r="O230" s="5">
        <v>2020</v>
      </c>
    </row>
    <row r="231" spans="1:7" s="7" customFormat="1" ht="12.75">
      <c r="A231" s="10" t="s">
        <v>17</v>
      </c>
      <c r="B231" s="7">
        <v>2000</v>
      </c>
      <c r="C231" s="7">
        <v>2000</v>
      </c>
      <c r="D231" s="7">
        <v>2000</v>
      </c>
      <c r="E231" s="7">
        <v>2000</v>
      </c>
      <c r="F231" s="7">
        <v>2000</v>
      </c>
      <c r="G231" s="7">
        <v>2000</v>
      </c>
    </row>
    <row r="232" ht="12.75">
      <c r="A232" s="6"/>
    </row>
    <row r="233" ht="12.75">
      <c r="A233" s="2" t="s">
        <v>18</v>
      </c>
    </row>
    <row r="234" s="7" customFormat="1" ht="12.75">
      <c r="A234" s="10" t="s">
        <v>0</v>
      </c>
    </row>
    <row r="235" spans="1:7" s="7" customFormat="1" ht="12.75">
      <c r="A235" s="10" t="s">
        <v>55</v>
      </c>
      <c r="B235" s="7">
        <v>25000</v>
      </c>
      <c r="C235" s="7">
        <v>26000</v>
      </c>
      <c r="D235" s="7">
        <v>24000</v>
      </c>
      <c r="E235" s="7">
        <v>30000</v>
      </c>
      <c r="F235" s="7">
        <v>29000</v>
      </c>
      <c r="G235" s="7">
        <v>28500</v>
      </c>
    </row>
    <row r="236" s="7" customFormat="1" ht="12.75">
      <c r="A236" s="96" t="s">
        <v>148</v>
      </c>
    </row>
    <row r="237" s="7" customFormat="1" ht="12.75">
      <c r="A237" s="10" t="s">
        <v>7</v>
      </c>
    </row>
    <row r="238" s="7" customFormat="1" ht="12.75">
      <c r="A238" s="10" t="s">
        <v>8</v>
      </c>
    </row>
    <row r="239" s="7" customFormat="1" ht="12.75">
      <c r="A239" s="10" t="s">
        <v>1</v>
      </c>
    </row>
    <row r="240" s="24" customFormat="1" ht="12.75">
      <c r="A240" s="78"/>
    </row>
    <row r="241" spans="1:15" s="19" customFormat="1" ht="12.75">
      <c r="A241" s="79"/>
      <c r="B241" s="19">
        <v>2007</v>
      </c>
      <c r="C241" s="19">
        <v>2008</v>
      </c>
      <c r="D241" s="19">
        <v>2009</v>
      </c>
      <c r="E241" s="19">
        <v>2010</v>
      </c>
      <c r="F241" s="19">
        <v>2011</v>
      </c>
      <c r="G241" s="19">
        <v>2012</v>
      </c>
      <c r="H241" s="19">
        <v>2013</v>
      </c>
      <c r="I241" s="19">
        <v>2014</v>
      </c>
      <c r="J241" s="19">
        <v>2015</v>
      </c>
      <c r="K241" s="19">
        <v>2016</v>
      </c>
      <c r="L241" s="19">
        <v>2017</v>
      </c>
      <c r="M241" s="19">
        <v>2018</v>
      </c>
      <c r="N241" s="19">
        <v>2019</v>
      </c>
      <c r="O241" s="19">
        <v>2020</v>
      </c>
    </row>
    <row r="242" spans="1:15" s="7" customFormat="1" ht="12.75">
      <c r="A242" s="18" t="s">
        <v>170</v>
      </c>
      <c r="B242" s="7">
        <f>B234*$B$537+B235*$B$538+B237*$B$540+B238*$B$541+B239+B236*$B$539</f>
        <v>256250</v>
      </c>
      <c r="C242" s="7">
        <f aca="true" t="shared" si="122" ref="C242:O242">C234*$B$537+C235*$B$538+C237*$B$540+C238*$B$541+C239+C236*$B$539</f>
        <v>266500</v>
      </c>
      <c r="D242" s="7">
        <f t="shared" si="122"/>
        <v>246000</v>
      </c>
      <c r="E242" s="7">
        <f t="shared" si="122"/>
        <v>307500</v>
      </c>
      <c r="F242" s="7">
        <f t="shared" si="122"/>
        <v>297250</v>
      </c>
      <c r="G242" s="7">
        <f t="shared" si="122"/>
        <v>292125</v>
      </c>
      <c r="H242" s="7">
        <f t="shared" si="122"/>
        <v>0</v>
      </c>
      <c r="I242" s="7">
        <f t="shared" si="122"/>
        <v>0</v>
      </c>
      <c r="J242" s="7">
        <f t="shared" si="122"/>
        <v>0</v>
      </c>
      <c r="K242" s="7">
        <f t="shared" si="122"/>
        <v>0</v>
      </c>
      <c r="L242" s="7">
        <f t="shared" si="122"/>
        <v>0</v>
      </c>
      <c r="M242" s="7">
        <f t="shared" si="122"/>
        <v>0</v>
      </c>
      <c r="N242" s="7">
        <f t="shared" si="122"/>
        <v>0</v>
      </c>
      <c r="O242" s="7">
        <f t="shared" si="122"/>
        <v>0</v>
      </c>
    </row>
    <row r="243" spans="1:15" s="7" customFormat="1" ht="12.75">
      <c r="A243" s="18" t="s">
        <v>171</v>
      </c>
      <c r="B243" s="7">
        <f aca="true" t="shared" si="123" ref="B243:O243">B242/B231</f>
        <v>128.125</v>
      </c>
      <c r="C243" s="7">
        <f t="shared" si="123"/>
        <v>133.25</v>
      </c>
      <c r="D243" s="7">
        <f t="shared" si="123"/>
        <v>123</v>
      </c>
      <c r="E243" s="7">
        <f t="shared" si="123"/>
        <v>153.75</v>
      </c>
      <c r="F243" s="7">
        <f t="shared" si="123"/>
        <v>148.625</v>
      </c>
      <c r="G243" s="7">
        <f t="shared" si="123"/>
        <v>146.0625</v>
      </c>
      <c r="H243" s="7" t="e">
        <f t="shared" si="123"/>
        <v>#DIV/0!</v>
      </c>
      <c r="I243" s="7" t="e">
        <f t="shared" si="123"/>
        <v>#DIV/0!</v>
      </c>
      <c r="J243" s="7" t="e">
        <f t="shared" si="123"/>
        <v>#DIV/0!</v>
      </c>
      <c r="K243" s="7" t="e">
        <f t="shared" si="123"/>
        <v>#DIV/0!</v>
      </c>
      <c r="L243" s="7" t="e">
        <f t="shared" si="123"/>
        <v>#DIV/0!</v>
      </c>
      <c r="M243" s="7" t="e">
        <f t="shared" si="123"/>
        <v>#DIV/0!</v>
      </c>
      <c r="N243" s="7" t="e">
        <f t="shared" si="123"/>
        <v>#DIV/0!</v>
      </c>
      <c r="O243" s="7" t="e">
        <f t="shared" si="123"/>
        <v>#DIV/0!</v>
      </c>
    </row>
    <row r="244" s="9" customFormat="1" ht="12.75">
      <c r="A244" s="80"/>
    </row>
    <row r="245" spans="1:15" s="19" customFormat="1" ht="12.75">
      <c r="A245" s="79"/>
      <c r="B245" s="19">
        <v>2007</v>
      </c>
      <c r="C245" s="19">
        <v>2008</v>
      </c>
      <c r="D245" s="19">
        <v>2009</v>
      </c>
      <c r="E245" s="19">
        <v>2010</v>
      </c>
      <c r="F245" s="19">
        <v>2011</v>
      </c>
      <c r="G245" s="19">
        <v>2012</v>
      </c>
      <c r="H245" s="19">
        <v>2013</v>
      </c>
      <c r="I245" s="19">
        <v>2014</v>
      </c>
      <c r="J245" s="19">
        <v>2015</v>
      </c>
      <c r="K245" s="19">
        <v>2016</v>
      </c>
      <c r="L245" s="19">
        <v>2017</v>
      </c>
      <c r="M245" s="19">
        <v>2018</v>
      </c>
      <c r="N245" s="19">
        <v>2019</v>
      </c>
      <c r="O245" s="19">
        <v>2020</v>
      </c>
    </row>
    <row r="246" spans="1:7" s="22" customFormat="1" ht="12.75">
      <c r="A246" s="21" t="s">
        <v>172</v>
      </c>
      <c r="B246" s="22">
        <v>20000</v>
      </c>
      <c r="C246" s="22">
        <v>21000</v>
      </c>
      <c r="D246" s="22">
        <v>22000</v>
      </c>
      <c r="E246" s="22">
        <v>25000</v>
      </c>
      <c r="F246" s="22">
        <v>24000</v>
      </c>
      <c r="G246" s="22">
        <v>27000</v>
      </c>
    </row>
    <row r="247" spans="1:15" s="27" customFormat="1" ht="12.75">
      <c r="A247" s="77" t="s">
        <v>173</v>
      </c>
      <c r="B247" s="27">
        <f aca="true" t="shared" si="124" ref="B247:O247">B246*100/B242</f>
        <v>7.804878048780488</v>
      </c>
      <c r="C247" s="27">
        <f t="shared" si="124"/>
        <v>7.879924953095685</v>
      </c>
      <c r="D247" s="27">
        <f t="shared" si="124"/>
        <v>8.94308943089431</v>
      </c>
      <c r="E247" s="27">
        <f t="shared" si="124"/>
        <v>8.130081300813009</v>
      </c>
      <c r="F247" s="27">
        <f t="shared" si="124"/>
        <v>8.074011774600505</v>
      </c>
      <c r="G247" s="27">
        <f t="shared" si="124"/>
        <v>9.242618741976893</v>
      </c>
      <c r="H247" s="27" t="e">
        <f t="shared" si="124"/>
        <v>#DIV/0!</v>
      </c>
      <c r="I247" s="27" t="e">
        <f t="shared" si="124"/>
        <v>#DIV/0!</v>
      </c>
      <c r="J247" s="27" t="e">
        <f t="shared" si="124"/>
        <v>#DIV/0!</v>
      </c>
      <c r="K247" s="27" t="e">
        <f t="shared" si="124"/>
        <v>#DIV/0!</v>
      </c>
      <c r="L247" s="27" t="e">
        <f t="shared" si="124"/>
        <v>#DIV/0!</v>
      </c>
      <c r="M247" s="27" t="e">
        <f t="shared" si="124"/>
        <v>#DIV/0!</v>
      </c>
      <c r="N247" s="27" t="e">
        <f t="shared" si="124"/>
        <v>#DIV/0!</v>
      </c>
      <c r="O247" s="27" t="e">
        <f t="shared" si="124"/>
        <v>#DIV/0!</v>
      </c>
    </row>
    <row r="248" ht="12.75">
      <c r="A248" s="81"/>
    </row>
    <row r="249" ht="12.75">
      <c r="A249" s="81"/>
    </row>
    <row r="250" ht="12.75">
      <c r="A250" s="82" t="s">
        <v>19</v>
      </c>
    </row>
    <row r="251" spans="1:15" s="4" customFormat="1" ht="12.75">
      <c r="A251" s="5" t="s">
        <v>11</v>
      </c>
      <c r="B251" s="19">
        <v>2007</v>
      </c>
      <c r="C251" s="19">
        <v>2008</v>
      </c>
      <c r="D251" s="19">
        <v>2009</v>
      </c>
      <c r="E251" s="19">
        <v>2010</v>
      </c>
      <c r="F251" s="19">
        <v>2011</v>
      </c>
      <c r="G251" s="19">
        <v>2012</v>
      </c>
      <c r="H251" s="19">
        <v>2013</v>
      </c>
      <c r="I251" s="19">
        <v>2014</v>
      </c>
      <c r="J251" s="19">
        <v>2015</v>
      </c>
      <c r="K251" s="19">
        <v>2016</v>
      </c>
      <c r="L251" s="19">
        <v>2017</v>
      </c>
      <c r="M251" s="19">
        <v>2018</v>
      </c>
      <c r="N251" s="19">
        <v>2019</v>
      </c>
      <c r="O251" s="19">
        <v>2020</v>
      </c>
    </row>
    <row r="252" spans="1:7" s="119" customFormat="1" ht="12.75">
      <c r="A252" s="122" t="s">
        <v>174</v>
      </c>
      <c r="B252" s="119">
        <v>30000</v>
      </c>
      <c r="C252" s="119">
        <v>31000</v>
      </c>
      <c r="D252" s="119">
        <v>35000</v>
      </c>
      <c r="E252" s="119">
        <v>29000</v>
      </c>
      <c r="F252" s="119">
        <v>27000</v>
      </c>
      <c r="G252" s="119">
        <v>31000</v>
      </c>
    </row>
    <row r="253" spans="1:7" s="120" customFormat="1" ht="12.75">
      <c r="A253" s="121" t="s">
        <v>175</v>
      </c>
      <c r="B253" s="120">
        <v>8000</v>
      </c>
      <c r="C253" s="120">
        <v>8100</v>
      </c>
      <c r="D253" s="120">
        <v>9000</v>
      </c>
      <c r="E253" s="120">
        <v>8900</v>
      </c>
      <c r="F253" s="120">
        <v>8000</v>
      </c>
      <c r="G253" s="120">
        <v>9100</v>
      </c>
    </row>
    <row r="254" s="119" customFormat="1" ht="12.75">
      <c r="A254" s="122" t="s">
        <v>176</v>
      </c>
    </row>
    <row r="255" s="120" customFormat="1" ht="12.75">
      <c r="A255" s="121" t="s">
        <v>177</v>
      </c>
    </row>
    <row r="256" spans="1:15" s="16" customFormat="1" ht="12.75">
      <c r="A256" s="20" t="s">
        <v>178</v>
      </c>
      <c r="B256" s="16">
        <f>B252+B254</f>
        <v>30000</v>
      </c>
      <c r="C256" s="16">
        <f aca="true" t="shared" si="125" ref="C256:O256">C252+C254</f>
        <v>31000</v>
      </c>
      <c r="D256" s="16">
        <f t="shared" si="125"/>
        <v>35000</v>
      </c>
      <c r="E256" s="16">
        <f t="shared" si="125"/>
        <v>29000</v>
      </c>
      <c r="F256" s="16">
        <f t="shared" si="125"/>
        <v>27000</v>
      </c>
      <c r="G256" s="16">
        <f t="shared" si="125"/>
        <v>31000</v>
      </c>
      <c r="H256" s="16">
        <f t="shared" si="125"/>
        <v>0</v>
      </c>
      <c r="I256" s="16">
        <f t="shared" si="125"/>
        <v>0</v>
      </c>
      <c r="J256" s="16">
        <f t="shared" si="125"/>
        <v>0</v>
      </c>
      <c r="K256" s="16">
        <f t="shared" si="125"/>
        <v>0</v>
      </c>
      <c r="L256" s="16">
        <f t="shared" si="125"/>
        <v>0</v>
      </c>
      <c r="M256" s="16">
        <f t="shared" si="125"/>
        <v>0</v>
      </c>
      <c r="N256" s="16">
        <f t="shared" si="125"/>
        <v>0</v>
      </c>
      <c r="O256" s="16">
        <f t="shared" si="125"/>
        <v>0</v>
      </c>
    </row>
    <row r="257" spans="1:15" s="22" customFormat="1" ht="12.75">
      <c r="A257" s="21" t="s">
        <v>179</v>
      </c>
      <c r="B257" s="22">
        <f>B253+B255</f>
        <v>8000</v>
      </c>
      <c r="C257" s="22">
        <f aca="true" t="shared" si="126" ref="C257:O257">C253+C255</f>
        <v>8100</v>
      </c>
      <c r="D257" s="22">
        <f t="shared" si="126"/>
        <v>9000</v>
      </c>
      <c r="E257" s="22">
        <f t="shared" si="126"/>
        <v>8900</v>
      </c>
      <c r="F257" s="22">
        <f t="shared" si="126"/>
        <v>8000</v>
      </c>
      <c r="G257" s="22">
        <f t="shared" si="126"/>
        <v>9100</v>
      </c>
      <c r="H257" s="22">
        <f t="shared" si="126"/>
        <v>0</v>
      </c>
      <c r="I257" s="22">
        <f t="shared" si="126"/>
        <v>0</v>
      </c>
      <c r="J257" s="22">
        <f t="shared" si="126"/>
        <v>0</v>
      </c>
      <c r="K257" s="22">
        <f t="shared" si="126"/>
        <v>0</v>
      </c>
      <c r="L257" s="22">
        <f t="shared" si="126"/>
        <v>0</v>
      </c>
      <c r="M257" s="22">
        <f t="shared" si="126"/>
        <v>0</v>
      </c>
      <c r="N257" s="22">
        <f t="shared" si="126"/>
        <v>0</v>
      </c>
      <c r="O257" s="22">
        <f t="shared" si="126"/>
        <v>0</v>
      </c>
    </row>
    <row r="258" spans="1:15" s="27" customFormat="1" ht="12.75">
      <c r="A258" s="77" t="s">
        <v>180</v>
      </c>
      <c r="B258" s="27">
        <f>B257*100/B256</f>
        <v>26.666666666666668</v>
      </c>
      <c r="C258" s="27">
        <f aca="true" t="shared" si="127" ref="C258:O258">C257*100/C256</f>
        <v>26.129032258064516</v>
      </c>
      <c r="D258" s="27">
        <f t="shared" si="127"/>
        <v>25.714285714285715</v>
      </c>
      <c r="E258" s="27">
        <f t="shared" si="127"/>
        <v>30.689655172413794</v>
      </c>
      <c r="F258" s="27">
        <f t="shared" si="127"/>
        <v>29.62962962962963</v>
      </c>
      <c r="G258" s="27">
        <f t="shared" si="127"/>
        <v>29.35483870967742</v>
      </c>
      <c r="H258" s="27" t="e">
        <f t="shared" si="127"/>
        <v>#DIV/0!</v>
      </c>
      <c r="I258" s="27" t="e">
        <f t="shared" si="127"/>
        <v>#DIV/0!</v>
      </c>
      <c r="J258" s="27" t="e">
        <f t="shared" si="127"/>
        <v>#DIV/0!</v>
      </c>
      <c r="K258" s="27" t="e">
        <f t="shared" si="127"/>
        <v>#DIV/0!</v>
      </c>
      <c r="L258" s="27" t="e">
        <f t="shared" si="127"/>
        <v>#DIV/0!</v>
      </c>
      <c r="M258" s="27" t="e">
        <f t="shared" si="127"/>
        <v>#DIV/0!</v>
      </c>
      <c r="N258" s="27" t="e">
        <f t="shared" si="127"/>
        <v>#DIV/0!</v>
      </c>
      <c r="O258" s="27" t="e">
        <f t="shared" si="127"/>
        <v>#DIV/0!</v>
      </c>
    </row>
    <row r="259" ht="12.75">
      <c r="A259" s="81"/>
    </row>
    <row r="260" ht="12.75">
      <c r="A260" s="83" t="s">
        <v>16</v>
      </c>
    </row>
    <row r="261" spans="1:15" s="4" customFormat="1" ht="12.75">
      <c r="A261" s="84" t="s">
        <v>11</v>
      </c>
      <c r="B261" s="19">
        <v>2007</v>
      </c>
      <c r="C261" s="19">
        <v>2008</v>
      </c>
      <c r="D261" s="19">
        <v>2009</v>
      </c>
      <c r="E261" s="19">
        <v>2010</v>
      </c>
      <c r="F261" s="19">
        <v>2011</v>
      </c>
      <c r="G261" s="19">
        <v>2012</v>
      </c>
      <c r="H261" s="19">
        <v>2013</v>
      </c>
      <c r="I261" s="19">
        <v>2014</v>
      </c>
      <c r="J261" s="19">
        <v>2015</v>
      </c>
      <c r="K261" s="19">
        <v>2016</v>
      </c>
      <c r="L261" s="19">
        <v>2017</v>
      </c>
      <c r="M261" s="19">
        <v>2018</v>
      </c>
      <c r="N261" s="19">
        <v>2019</v>
      </c>
      <c r="O261" s="19">
        <v>2020</v>
      </c>
    </row>
    <row r="262" spans="1:7" s="7" customFormat="1" ht="12.75">
      <c r="A262" s="20" t="s">
        <v>181</v>
      </c>
      <c r="B262" s="7">
        <v>15000</v>
      </c>
      <c r="C262" s="7">
        <v>16000</v>
      </c>
      <c r="D262" s="7">
        <v>12000</v>
      </c>
      <c r="E262" s="7">
        <v>17000</v>
      </c>
      <c r="F262" s="7">
        <v>15500</v>
      </c>
      <c r="G262" s="7">
        <v>15600</v>
      </c>
    </row>
    <row r="263" ht="12.75">
      <c r="A263" s="6"/>
    </row>
    <row r="264" ht="12.75">
      <c r="A264" s="48" t="s">
        <v>28</v>
      </c>
    </row>
    <row r="265" spans="1:15" s="4" customFormat="1" ht="12.75">
      <c r="A265" s="12" t="s">
        <v>11</v>
      </c>
      <c r="B265" s="19">
        <v>2007</v>
      </c>
      <c r="C265" s="19">
        <v>2008</v>
      </c>
      <c r="D265" s="19">
        <v>2009</v>
      </c>
      <c r="E265" s="19">
        <v>2010</v>
      </c>
      <c r="F265" s="19">
        <v>2011</v>
      </c>
      <c r="G265" s="19">
        <v>2012</v>
      </c>
      <c r="H265" s="19">
        <v>2013</v>
      </c>
      <c r="I265" s="19">
        <v>2014</v>
      </c>
      <c r="J265" s="19">
        <v>2015</v>
      </c>
      <c r="K265" s="19">
        <v>2016</v>
      </c>
      <c r="L265" s="19">
        <v>2017</v>
      </c>
      <c r="M265" s="19">
        <v>2018</v>
      </c>
      <c r="N265" s="19">
        <v>2019</v>
      </c>
      <c r="O265" s="19">
        <v>2020</v>
      </c>
    </row>
    <row r="266" spans="1:15" s="4" customFormat="1" ht="12.75">
      <c r="A266" s="37" t="str">
        <f>A246</f>
        <v>Kosten für die Heizenergie in € Grundschule</v>
      </c>
      <c r="B266" s="37">
        <f aca="true" t="shared" si="128" ref="B266:O266">B246</f>
        <v>20000</v>
      </c>
      <c r="C266" s="37">
        <f t="shared" si="128"/>
        <v>21000</v>
      </c>
      <c r="D266" s="37">
        <f t="shared" si="128"/>
        <v>22000</v>
      </c>
      <c r="E266" s="37">
        <f t="shared" si="128"/>
        <v>25000</v>
      </c>
      <c r="F266" s="37">
        <f t="shared" si="128"/>
        <v>24000</v>
      </c>
      <c r="G266" s="37">
        <f t="shared" si="128"/>
        <v>27000</v>
      </c>
      <c r="H266" s="37">
        <f t="shared" si="128"/>
        <v>0</v>
      </c>
      <c r="I266" s="37">
        <f t="shared" si="128"/>
        <v>0</v>
      </c>
      <c r="J266" s="37">
        <f t="shared" si="128"/>
        <v>0</v>
      </c>
      <c r="K266" s="37">
        <f t="shared" si="128"/>
        <v>0</v>
      </c>
      <c r="L266" s="37">
        <f t="shared" si="128"/>
        <v>0</v>
      </c>
      <c r="M266" s="37">
        <f t="shared" si="128"/>
        <v>0</v>
      </c>
      <c r="N266" s="37">
        <f t="shared" si="128"/>
        <v>0</v>
      </c>
      <c r="O266" s="37">
        <f t="shared" si="128"/>
        <v>0</v>
      </c>
    </row>
    <row r="267" spans="1:15" s="4" customFormat="1" ht="12.75">
      <c r="A267" s="37" t="str">
        <f>A257</f>
        <v>Kosten für Strom in € Grundschule</v>
      </c>
      <c r="B267" s="37">
        <f aca="true" t="shared" si="129" ref="B267:O267">B257</f>
        <v>8000</v>
      </c>
      <c r="C267" s="37">
        <f t="shared" si="129"/>
        <v>8100</v>
      </c>
      <c r="D267" s="37">
        <f t="shared" si="129"/>
        <v>9000</v>
      </c>
      <c r="E267" s="37">
        <f t="shared" si="129"/>
        <v>8900</v>
      </c>
      <c r="F267" s="37">
        <f t="shared" si="129"/>
        <v>8000</v>
      </c>
      <c r="G267" s="37">
        <f t="shared" si="129"/>
        <v>9100</v>
      </c>
      <c r="H267" s="37">
        <f t="shared" si="129"/>
        <v>0</v>
      </c>
      <c r="I267" s="37">
        <f t="shared" si="129"/>
        <v>0</v>
      </c>
      <c r="J267" s="37">
        <f t="shared" si="129"/>
        <v>0</v>
      </c>
      <c r="K267" s="37">
        <f t="shared" si="129"/>
        <v>0</v>
      </c>
      <c r="L267" s="37">
        <f t="shared" si="129"/>
        <v>0</v>
      </c>
      <c r="M267" s="37">
        <f t="shared" si="129"/>
        <v>0</v>
      </c>
      <c r="N267" s="37">
        <f t="shared" si="129"/>
        <v>0</v>
      </c>
      <c r="O267" s="37">
        <f t="shared" si="129"/>
        <v>0</v>
      </c>
    </row>
    <row r="268" spans="1:15" s="5" customFormat="1" ht="12.75">
      <c r="A268" s="12" t="s">
        <v>182</v>
      </c>
      <c r="B268" s="38">
        <f aca="true" t="shared" si="130" ref="B268:O268">SUM(B266:B267)</f>
        <v>28000</v>
      </c>
      <c r="C268" s="38">
        <f t="shared" si="130"/>
        <v>29100</v>
      </c>
      <c r="D268" s="38">
        <f t="shared" si="130"/>
        <v>31000</v>
      </c>
      <c r="E268" s="38">
        <f t="shared" si="130"/>
        <v>33900</v>
      </c>
      <c r="F268" s="38">
        <f t="shared" si="130"/>
        <v>32000</v>
      </c>
      <c r="G268" s="38">
        <f t="shared" si="130"/>
        <v>36100</v>
      </c>
      <c r="H268" s="38">
        <f t="shared" si="130"/>
        <v>0</v>
      </c>
      <c r="I268" s="38">
        <f t="shared" si="130"/>
        <v>0</v>
      </c>
      <c r="J268" s="38">
        <f t="shared" si="130"/>
        <v>0</v>
      </c>
      <c r="K268" s="38">
        <f t="shared" si="130"/>
        <v>0</v>
      </c>
      <c r="L268" s="38">
        <f t="shared" si="130"/>
        <v>0</v>
      </c>
      <c r="M268" s="38">
        <f t="shared" si="130"/>
        <v>0</v>
      </c>
      <c r="N268" s="38">
        <f t="shared" si="130"/>
        <v>0</v>
      </c>
      <c r="O268" s="38">
        <f t="shared" si="130"/>
        <v>0</v>
      </c>
    </row>
    <row r="269" ht="12.75">
      <c r="A269" s="6"/>
    </row>
    <row r="270" ht="12.75">
      <c r="A270" s="6"/>
    </row>
    <row r="271" s="28" customFormat="1" ht="12.75"/>
    <row r="272" ht="12.75">
      <c r="A272" s="6"/>
    </row>
    <row r="273" ht="15.75">
      <c r="A273" s="99" t="s">
        <v>155</v>
      </c>
    </row>
    <row r="274" spans="1:15" ht="12.75">
      <c r="A274" s="5" t="s">
        <v>11</v>
      </c>
      <c r="B274" s="5">
        <v>2007</v>
      </c>
      <c r="C274" s="5">
        <v>2008</v>
      </c>
      <c r="D274" s="5">
        <v>2009</v>
      </c>
      <c r="E274" s="5">
        <v>2010</v>
      </c>
      <c r="F274" s="5">
        <v>2011</v>
      </c>
      <c r="G274" s="5">
        <v>2012</v>
      </c>
      <c r="H274" s="5">
        <v>2013</v>
      </c>
      <c r="I274" s="5">
        <v>2014</v>
      </c>
      <c r="J274" s="5">
        <v>2015</v>
      </c>
      <c r="K274" s="5">
        <v>2016</v>
      </c>
      <c r="L274" s="5">
        <v>2017</v>
      </c>
      <c r="M274" s="5">
        <v>2018</v>
      </c>
      <c r="N274" s="5">
        <v>2019</v>
      </c>
      <c r="O274" s="5">
        <v>2020</v>
      </c>
    </row>
    <row r="275" spans="1:7" s="7" customFormat="1" ht="12.75">
      <c r="A275" s="10" t="s">
        <v>17</v>
      </c>
      <c r="B275" s="7">
        <v>2100</v>
      </c>
      <c r="C275" s="7">
        <v>2100</v>
      </c>
      <c r="D275" s="7">
        <v>2100</v>
      </c>
      <c r="E275" s="7">
        <v>2100</v>
      </c>
      <c r="F275" s="7">
        <v>2100</v>
      </c>
      <c r="G275" s="7">
        <v>2100</v>
      </c>
    </row>
    <row r="276" ht="12.75">
      <c r="A276" s="6"/>
    </row>
    <row r="277" ht="12.75">
      <c r="A277" s="2" t="s">
        <v>18</v>
      </c>
    </row>
    <row r="278" s="7" customFormat="1" ht="12.75">
      <c r="A278" s="10" t="s">
        <v>0</v>
      </c>
    </row>
    <row r="279" s="7" customFormat="1" ht="12.75">
      <c r="A279" s="10" t="s">
        <v>55</v>
      </c>
    </row>
    <row r="280" s="7" customFormat="1" ht="12.75">
      <c r="A280" s="96" t="s">
        <v>148</v>
      </c>
    </row>
    <row r="281" s="7" customFormat="1" ht="12.75">
      <c r="A281" s="10" t="s">
        <v>7</v>
      </c>
    </row>
    <row r="282" spans="1:7" s="7" customFormat="1" ht="12.75">
      <c r="A282" s="10" t="s">
        <v>8</v>
      </c>
      <c r="B282" s="7">
        <v>100000</v>
      </c>
      <c r="C282" s="7">
        <v>98000</v>
      </c>
      <c r="D282" s="7">
        <v>102000</v>
      </c>
      <c r="E282" s="7">
        <v>105000</v>
      </c>
      <c r="F282" s="7">
        <v>99000</v>
      </c>
      <c r="G282" s="7">
        <v>103000</v>
      </c>
    </row>
    <row r="283" s="7" customFormat="1" ht="12.75">
      <c r="A283" s="10" t="s">
        <v>1</v>
      </c>
    </row>
    <row r="284" s="24" customFormat="1" ht="12.75"/>
    <row r="285" spans="2:15" s="19" customFormat="1" ht="12.75">
      <c r="B285" s="19">
        <v>2007</v>
      </c>
      <c r="C285" s="19">
        <v>2008</v>
      </c>
      <c r="D285" s="19">
        <v>2009</v>
      </c>
      <c r="E285" s="19">
        <v>2010</v>
      </c>
      <c r="F285" s="19">
        <v>2011</v>
      </c>
      <c r="G285" s="19">
        <v>2012</v>
      </c>
      <c r="H285" s="19">
        <v>2013</v>
      </c>
      <c r="I285" s="19">
        <v>2014</v>
      </c>
      <c r="J285" s="19">
        <v>2015</v>
      </c>
      <c r="K285" s="19">
        <v>2016</v>
      </c>
      <c r="L285" s="19">
        <v>2017</v>
      </c>
      <c r="M285" s="19">
        <v>2018</v>
      </c>
      <c r="N285" s="19">
        <v>2019</v>
      </c>
      <c r="O285" s="19">
        <v>2020</v>
      </c>
    </row>
    <row r="286" spans="1:15" s="7" customFormat="1" ht="12.75">
      <c r="A286" s="18" t="s">
        <v>183</v>
      </c>
      <c r="B286" s="7">
        <f>B278*$B$537+B279*$B$538+B281*$B$540+B282*$B$541+B283+B280*$B$539</f>
        <v>330000</v>
      </c>
      <c r="C286" s="7">
        <f aca="true" t="shared" si="131" ref="C286:O286">C278*$B$537+C279*$B$538+C281*$B$540+C282*$B$541+C283+C280*$B$539</f>
        <v>323400</v>
      </c>
      <c r="D286" s="7">
        <f t="shared" si="131"/>
        <v>336600</v>
      </c>
      <c r="E286" s="7">
        <f t="shared" si="131"/>
        <v>346500</v>
      </c>
      <c r="F286" s="7">
        <f t="shared" si="131"/>
        <v>326700</v>
      </c>
      <c r="G286" s="7">
        <f t="shared" si="131"/>
        <v>339900</v>
      </c>
      <c r="H286" s="7">
        <f t="shared" si="131"/>
        <v>0</v>
      </c>
      <c r="I286" s="7">
        <f t="shared" si="131"/>
        <v>0</v>
      </c>
      <c r="J286" s="7">
        <f t="shared" si="131"/>
        <v>0</v>
      </c>
      <c r="K286" s="7">
        <f t="shared" si="131"/>
        <v>0</v>
      </c>
      <c r="L286" s="7">
        <f t="shared" si="131"/>
        <v>0</v>
      </c>
      <c r="M286" s="7">
        <f t="shared" si="131"/>
        <v>0</v>
      </c>
      <c r="N286" s="7">
        <f t="shared" si="131"/>
        <v>0</v>
      </c>
      <c r="O286" s="7">
        <f t="shared" si="131"/>
        <v>0</v>
      </c>
    </row>
    <row r="287" spans="1:15" s="7" customFormat="1" ht="12.75">
      <c r="A287" s="18" t="s">
        <v>184</v>
      </c>
      <c r="B287" s="7">
        <f aca="true" t="shared" si="132" ref="B287:O287">B286/B275</f>
        <v>157.14285714285714</v>
      </c>
      <c r="C287" s="7">
        <f t="shared" si="132"/>
        <v>154</v>
      </c>
      <c r="D287" s="7">
        <f t="shared" si="132"/>
        <v>160.28571428571428</v>
      </c>
      <c r="E287" s="7">
        <f t="shared" si="132"/>
        <v>165</v>
      </c>
      <c r="F287" s="7">
        <f t="shared" si="132"/>
        <v>155.57142857142858</v>
      </c>
      <c r="G287" s="7">
        <f t="shared" si="132"/>
        <v>161.85714285714286</v>
      </c>
      <c r="H287" s="7" t="e">
        <f t="shared" si="132"/>
        <v>#DIV/0!</v>
      </c>
      <c r="I287" s="7" t="e">
        <f t="shared" si="132"/>
        <v>#DIV/0!</v>
      </c>
      <c r="J287" s="7" t="e">
        <f t="shared" si="132"/>
        <v>#DIV/0!</v>
      </c>
      <c r="K287" s="7" t="e">
        <f t="shared" si="132"/>
        <v>#DIV/0!</v>
      </c>
      <c r="L287" s="7" t="e">
        <f t="shared" si="132"/>
        <v>#DIV/0!</v>
      </c>
      <c r="M287" s="7" t="e">
        <f t="shared" si="132"/>
        <v>#DIV/0!</v>
      </c>
      <c r="N287" s="7" t="e">
        <f t="shared" si="132"/>
        <v>#DIV/0!</v>
      </c>
      <c r="O287" s="7" t="e">
        <f t="shared" si="132"/>
        <v>#DIV/0!</v>
      </c>
    </row>
    <row r="288" s="9" customFormat="1" ht="12.75">
      <c r="A288" s="26"/>
    </row>
    <row r="289" spans="2:15" s="19" customFormat="1" ht="12.75">
      <c r="B289" s="19">
        <v>2007</v>
      </c>
      <c r="C289" s="19">
        <v>2008</v>
      </c>
      <c r="D289" s="19">
        <v>2009</v>
      </c>
      <c r="E289" s="19">
        <v>2010</v>
      </c>
      <c r="F289" s="19">
        <v>2011</v>
      </c>
      <c r="G289" s="19">
        <v>2012</v>
      </c>
      <c r="H289" s="19">
        <v>2013</v>
      </c>
      <c r="I289" s="19">
        <v>2014</v>
      </c>
      <c r="J289" s="19">
        <v>2015</v>
      </c>
      <c r="K289" s="19">
        <v>2016</v>
      </c>
      <c r="L289" s="19">
        <v>2017</v>
      </c>
      <c r="M289" s="19">
        <v>2018</v>
      </c>
      <c r="N289" s="19">
        <v>2019</v>
      </c>
      <c r="O289" s="19">
        <v>2020</v>
      </c>
    </row>
    <row r="290" spans="1:7" s="22" customFormat="1" ht="12.75">
      <c r="A290" s="21" t="s">
        <v>185</v>
      </c>
      <c r="B290" s="22">
        <v>12000</v>
      </c>
      <c r="C290" s="22">
        <v>12500</v>
      </c>
      <c r="D290" s="22">
        <v>12800</v>
      </c>
      <c r="E290" s="22">
        <v>13000</v>
      </c>
      <c r="F290" s="22">
        <v>14000</v>
      </c>
      <c r="G290" s="22">
        <v>14500</v>
      </c>
    </row>
    <row r="291" spans="1:15" s="27" customFormat="1" ht="12.75">
      <c r="A291" s="77" t="s">
        <v>186</v>
      </c>
      <c r="B291" s="27">
        <f aca="true" t="shared" si="133" ref="B291:O291">B290*100/B286</f>
        <v>3.6363636363636362</v>
      </c>
      <c r="C291" s="27">
        <f t="shared" si="133"/>
        <v>3.865182436611008</v>
      </c>
      <c r="D291" s="27">
        <f t="shared" si="133"/>
        <v>3.8027332144979202</v>
      </c>
      <c r="E291" s="27">
        <f t="shared" si="133"/>
        <v>3.751803751803752</v>
      </c>
      <c r="F291" s="27">
        <f t="shared" si="133"/>
        <v>4.28527701254974</v>
      </c>
      <c r="G291" s="27">
        <f t="shared" si="133"/>
        <v>4.265960576640189</v>
      </c>
      <c r="H291" s="27" t="e">
        <f t="shared" si="133"/>
        <v>#DIV/0!</v>
      </c>
      <c r="I291" s="27" t="e">
        <f t="shared" si="133"/>
        <v>#DIV/0!</v>
      </c>
      <c r="J291" s="27" t="e">
        <f t="shared" si="133"/>
        <v>#DIV/0!</v>
      </c>
      <c r="K291" s="27" t="e">
        <f t="shared" si="133"/>
        <v>#DIV/0!</v>
      </c>
      <c r="L291" s="27" t="e">
        <f t="shared" si="133"/>
        <v>#DIV/0!</v>
      </c>
      <c r="M291" s="27" t="e">
        <f t="shared" si="133"/>
        <v>#DIV/0!</v>
      </c>
      <c r="N291" s="27" t="e">
        <f t="shared" si="133"/>
        <v>#DIV/0!</v>
      </c>
      <c r="O291" s="27" t="e">
        <f t="shared" si="133"/>
        <v>#DIV/0!</v>
      </c>
    </row>
    <row r="292" ht="12.75">
      <c r="A292" s="6"/>
    </row>
    <row r="293" ht="12.75">
      <c r="A293" s="6"/>
    </row>
    <row r="294" ht="12.75">
      <c r="A294" s="31" t="s">
        <v>19</v>
      </c>
    </row>
    <row r="295" spans="1:15" s="4" customFormat="1" ht="12.75">
      <c r="A295" s="5" t="s">
        <v>11</v>
      </c>
      <c r="B295" s="19">
        <v>2007</v>
      </c>
      <c r="C295" s="19">
        <v>2008</v>
      </c>
      <c r="D295" s="19">
        <v>2009</v>
      </c>
      <c r="E295" s="19">
        <v>2010</v>
      </c>
      <c r="F295" s="19">
        <v>2011</v>
      </c>
      <c r="G295" s="19">
        <v>2012</v>
      </c>
      <c r="H295" s="19">
        <v>2013</v>
      </c>
      <c r="I295" s="19">
        <v>2014</v>
      </c>
      <c r="J295" s="19">
        <v>2015</v>
      </c>
      <c r="K295" s="19">
        <v>2016</v>
      </c>
      <c r="L295" s="19">
        <v>2017</v>
      </c>
      <c r="M295" s="19">
        <v>2018</v>
      </c>
      <c r="N295" s="19">
        <v>2019</v>
      </c>
      <c r="O295" s="19">
        <v>2020</v>
      </c>
    </row>
    <row r="296" spans="1:7" s="119" customFormat="1" ht="12.75">
      <c r="A296" s="122" t="s">
        <v>187</v>
      </c>
      <c r="B296" s="119">
        <v>30000</v>
      </c>
      <c r="C296" s="119">
        <v>31000</v>
      </c>
      <c r="D296" s="119">
        <v>35000</v>
      </c>
      <c r="E296" s="119">
        <v>29000</v>
      </c>
      <c r="F296" s="119">
        <v>27000</v>
      </c>
      <c r="G296" s="119">
        <v>31000</v>
      </c>
    </row>
    <row r="297" spans="1:7" s="120" customFormat="1" ht="12.75">
      <c r="A297" s="121" t="s">
        <v>188</v>
      </c>
      <c r="B297" s="120">
        <v>8000</v>
      </c>
      <c r="C297" s="120">
        <v>8100</v>
      </c>
      <c r="D297" s="120">
        <v>9000</v>
      </c>
      <c r="E297" s="120">
        <v>8900</v>
      </c>
      <c r="F297" s="120">
        <v>8000</v>
      </c>
      <c r="G297" s="120">
        <v>9100</v>
      </c>
    </row>
    <row r="298" s="119" customFormat="1" ht="12.75">
      <c r="A298" s="122" t="s">
        <v>189</v>
      </c>
    </row>
    <row r="299" s="120" customFormat="1" ht="12.75">
      <c r="A299" s="121" t="s">
        <v>190</v>
      </c>
    </row>
    <row r="300" spans="1:15" s="16" customFormat="1" ht="12.75">
      <c r="A300" s="20" t="s">
        <v>191</v>
      </c>
      <c r="B300" s="16">
        <f>B296+B298</f>
        <v>30000</v>
      </c>
      <c r="C300" s="16">
        <f aca="true" t="shared" si="134" ref="C300:O300">C296+C298</f>
        <v>31000</v>
      </c>
      <c r="D300" s="16">
        <f t="shared" si="134"/>
        <v>35000</v>
      </c>
      <c r="E300" s="16">
        <f t="shared" si="134"/>
        <v>29000</v>
      </c>
      <c r="F300" s="16">
        <f t="shared" si="134"/>
        <v>27000</v>
      </c>
      <c r="G300" s="16">
        <f t="shared" si="134"/>
        <v>31000</v>
      </c>
      <c r="H300" s="16">
        <f t="shared" si="134"/>
        <v>0</v>
      </c>
      <c r="I300" s="16">
        <f t="shared" si="134"/>
        <v>0</v>
      </c>
      <c r="J300" s="16">
        <f t="shared" si="134"/>
        <v>0</v>
      </c>
      <c r="K300" s="16">
        <f t="shared" si="134"/>
        <v>0</v>
      </c>
      <c r="L300" s="16">
        <f t="shared" si="134"/>
        <v>0</v>
      </c>
      <c r="M300" s="16">
        <f t="shared" si="134"/>
        <v>0</v>
      </c>
      <c r="N300" s="16">
        <f t="shared" si="134"/>
        <v>0</v>
      </c>
      <c r="O300" s="16">
        <f t="shared" si="134"/>
        <v>0</v>
      </c>
    </row>
    <row r="301" spans="1:15" s="22" customFormat="1" ht="12.75">
      <c r="A301" s="21" t="s">
        <v>192</v>
      </c>
      <c r="B301" s="22">
        <f>B297+B299</f>
        <v>8000</v>
      </c>
      <c r="C301" s="22">
        <f aca="true" t="shared" si="135" ref="C301:O301">C297+C299</f>
        <v>8100</v>
      </c>
      <c r="D301" s="22">
        <f t="shared" si="135"/>
        <v>9000</v>
      </c>
      <c r="E301" s="22">
        <f t="shared" si="135"/>
        <v>8900</v>
      </c>
      <c r="F301" s="22">
        <f t="shared" si="135"/>
        <v>8000</v>
      </c>
      <c r="G301" s="22">
        <f t="shared" si="135"/>
        <v>9100</v>
      </c>
      <c r="H301" s="22">
        <f t="shared" si="135"/>
        <v>0</v>
      </c>
      <c r="I301" s="22">
        <f t="shared" si="135"/>
        <v>0</v>
      </c>
      <c r="J301" s="22">
        <f t="shared" si="135"/>
        <v>0</v>
      </c>
      <c r="K301" s="22">
        <f t="shared" si="135"/>
        <v>0</v>
      </c>
      <c r="L301" s="22">
        <f t="shared" si="135"/>
        <v>0</v>
      </c>
      <c r="M301" s="22">
        <f t="shared" si="135"/>
        <v>0</v>
      </c>
      <c r="N301" s="22">
        <f t="shared" si="135"/>
        <v>0</v>
      </c>
      <c r="O301" s="22">
        <f t="shared" si="135"/>
        <v>0</v>
      </c>
    </row>
    <row r="302" spans="1:15" s="27" customFormat="1" ht="12.75">
      <c r="A302" s="77" t="s">
        <v>193</v>
      </c>
      <c r="B302" s="27">
        <f aca="true" t="shared" si="136" ref="B302:O302">B301*100/B300</f>
        <v>26.666666666666668</v>
      </c>
      <c r="C302" s="27">
        <f t="shared" si="136"/>
        <v>26.129032258064516</v>
      </c>
      <c r="D302" s="27">
        <f t="shared" si="136"/>
        <v>25.714285714285715</v>
      </c>
      <c r="E302" s="27">
        <f t="shared" si="136"/>
        <v>30.689655172413794</v>
      </c>
      <c r="F302" s="27">
        <f t="shared" si="136"/>
        <v>29.62962962962963</v>
      </c>
      <c r="G302" s="27">
        <f t="shared" si="136"/>
        <v>29.35483870967742</v>
      </c>
      <c r="H302" s="27" t="e">
        <f t="shared" si="136"/>
        <v>#DIV/0!</v>
      </c>
      <c r="I302" s="27" t="e">
        <f t="shared" si="136"/>
        <v>#DIV/0!</v>
      </c>
      <c r="J302" s="27" t="e">
        <f t="shared" si="136"/>
        <v>#DIV/0!</v>
      </c>
      <c r="K302" s="27" t="e">
        <f t="shared" si="136"/>
        <v>#DIV/0!</v>
      </c>
      <c r="L302" s="27" t="e">
        <f t="shared" si="136"/>
        <v>#DIV/0!</v>
      </c>
      <c r="M302" s="27" t="e">
        <f t="shared" si="136"/>
        <v>#DIV/0!</v>
      </c>
      <c r="N302" s="27" t="e">
        <f t="shared" si="136"/>
        <v>#DIV/0!</v>
      </c>
      <c r="O302" s="27" t="e">
        <f t="shared" si="136"/>
        <v>#DIV/0!</v>
      </c>
    </row>
    <row r="303" ht="12.75">
      <c r="A303" s="6"/>
    </row>
    <row r="304" ht="12.75">
      <c r="A304" s="49" t="s">
        <v>16</v>
      </c>
    </row>
    <row r="305" spans="1:15" s="4" customFormat="1" ht="12.75">
      <c r="A305" s="5" t="s">
        <v>11</v>
      </c>
      <c r="B305" s="19">
        <v>2007</v>
      </c>
      <c r="C305" s="19">
        <v>2008</v>
      </c>
      <c r="D305" s="19">
        <v>2009</v>
      </c>
      <c r="E305" s="19">
        <v>2010</v>
      </c>
      <c r="F305" s="19">
        <v>2011</v>
      </c>
      <c r="G305" s="19">
        <v>2012</v>
      </c>
      <c r="H305" s="19">
        <v>2013</v>
      </c>
      <c r="I305" s="19">
        <v>2014</v>
      </c>
      <c r="J305" s="19">
        <v>2015</v>
      </c>
      <c r="K305" s="19">
        <v>2016</v>
      </c>
      <c r="L305" s="19">
        <v>2017</v>
      </c>
      <c r="M305" s="19">
        <v>2018</v>
      </c>
      <c r="N305" s="19">
        <v>2019</v>
      </c>
      <c r="O305" s="19">
        <v>2020</v>
      </c>
    </row>
    <row r="306" spans="1:7" s="7" customFormat="1" ht="12.75">
      <c r="A306" s="20" t="s">
        <v>194</v>
      </c>
      <c r="B306" s="7">
        <v>200000</v>
      </c>
      <c r="C306" s="7">
        <v>210000</v>
      </c>
      <c r="D306" s="7">
        <v>205000</v>
      </c>
      <c r="E306" s="7">
        <v>230000</v>
      </c>
      <c r="F306" s="7">
        <v>240000</v>
      </c>
      <c r="G306" s="7">
        <v>210000</v>
      </c>
    </row>
    <row r="307" ht="12.75">
      <c r="A307" s="6"/>
    </row>
    <row r="308" ht="12.75">
      <c r="A308" s="48" t="s">
        <v>28</v>
      </c>
    </row>
    <row r="309" spans="1:15" s="4" customFormat="1" ht="12.75">
      <c r="A309" s="12" t="s">
        <v>11</v>
      </c>
      <c r="B309" s="19">
        <v>2007</v>
      </c>
      <c r="C309" s="19">
        <v>2008</v>
      </c>
      <c r="D309" s="19">
        <v>2009</v>
      </c>
      <c r="E309" s="19">
        <v>2010</v>
      </c>
      <c r="F309" s="19">
        <v>2011</v>
      </c>
      <c r="G309" s="19">
        <v>2012</v>
      </c>
      <c r="H309" s="19">
        <v>2013</v>
      </c>
      <c r="I309" s="19">
        <v>2014</v>
      </c>
      <c r="J309" s="19">
        <v>2015</v>
      </c>
      <c r="K309" s="19">
        <v>2016</v>
      </c>
      <c r="L309" s="19">
        <v>2017</v>
      </c>
      <c r="M309" s="19">
        <v>2018</v>
      </c>
      <c r="N309" s="19">
        <v>2019</v>
      </c>
      <c r="O309" s="19">
        <v>2020</v>
      </c>
    </row>
    <row r="310" spans="1:15" s="4" customFormat="1" ht="12.75">
      <c r="A310" s="37" t="str">
        <f>A290</f>
        <v>Kosten für die Heizenergie in € Hauptschule</v>
      </c>
      <c r="B310" s="37">
        <f aca="true" t="shared" si="137" ref="B310:O310">B290</f>
        <v>12000</v>
      </c>
      <c r="C310" s="37">
        <f t="shared" si="137"/>
        <v>12500</v>
      </c>
      <c r="D310" s="37">
        <f t="shared" si="137"/>
        <v>12800</v>
      </c>
      <c r="E310" s="37">
        <f t="shared" si="137"/>
        <v>13000</v>
      </c>
      <c r="F310" s="37">
        <f t="shared" si="137"/>
        <v>14000</v>
      </c>
      <c r="G310" s="37">
        <f t="shared" si="137"/>
        <v>14500</v>
      </c>
      <c r="H310" s="37">
        <f t="shared" si="137"/>
        <v>0</v>
      </c>
      <c r="I310" s="37">
        <f t="shared" si="137"/>
        <v>0</v>
      </c>
      <c r="J310" s="37">
        <f t="shared" si="137"/>
        <v>0</v>
      </c>
      <c r="K310" s="37">
        <f t="shared" si="137"/>
        <v>0</v>
      </c>
      <c r="L310" s="37">
        <f t="shared" si="137"/>
        <v>0</v>
      </c>
      <c r="M310" s="37">
        <f t="shared" si="137"/>
        <v>0</v>
      </c>
      <c r="N310" s="37">
        <f t="shared" si="137"/>
        <v>0</v>
      </c>
      <c r="O310" s="37">
        <f t="shared" si="137"/>
        <v>0</v>
      </c>
    </row>
    <row r="311" spans="1:15" s="4" customFormat="1" ht="12.75">
      <c r="A311" s="37" t="str">
        <f>A301</f>
        <v>Kosten für Strom in € Hauptschule</v>
      </c>
      <c r="B311" s="37">
        <f aca="true" t="shared" si="138" ref="B311:O311">B301</f>
        <v>8000</v>
      </c>
      <c r="C311" s="37">
        <f t="shared" si="138"/>
        <v>8100</v>
      </c>
      <c r="D311" s="37">
        <f t="shared" si="138"/>
        <v>9000</v>
      </c>
      <c r="E311" s="37">
        <f t="shared" si="138"/>
        <v>8900</v>
      </c>
      <c r="F311" s="37">
        <f t="shared" si="138"/>
        <v>8000</v>
      </c>
      <c r="G311" s="37">
        <f t="shared" si="138"/>
        <v>9100</v>
      </c>
      <c r="H311" s="37">
        <f t="shared" si="138"/>
        <v>0</v>
      </c>
      <c r="I311" s="37">
        <f t="shared" si="138"/>
        <v>0</v>
      </c>
      <c r="J311" s="37">
        <f t="shared" si="138"/>
        <v>0</v>
      </c>
      <c r="K311" s="37">
        <f t="shared" si="138"/>
        <v>0</v>
      </c>
      <c r="L311" s="37">
        <f t="shared" si="138"/>
        <v>0</v>
      </c>
      <c r="M311" s="37">
        <f t="shared" si="138"/>
        <v>0</v>
      </c>
      <c r="N311" s="37">
        <f t="shared" si="138"/>
        <v>0</v>
      </c>
      <c r="O311" s="37">
        <f t="shared" si="138"/>
        <v>0</v>
      </c>
    </row>
    <row r="312" spans="1:15" s="5" customFormat="1" ht="12.75">
      <c r="A312" s="12" t="s">
        <v>195</v>
      </c>
      <c r="B312" s="38">
        <f aca="true" t="shared" si="139" ref="B312:O312">SUM(B310:B311)</f>
        <v>20000</v>
      </c>
      <c r="C312" s="38">
        <f t="shared" si="139"/>
        <v>20600</v>
      </c>
      <c r="D312" s="38">
        <f t="shared" si="139"/>
        <v>21800</v>
      </c>
      <c r="E312" s="38">
        <f t="shared" si="139"/>
        <v>21900</v>
      </c>
      <c r="F312" s="38">
        <f t="shared" si="139"/>
        <v>22000</v>
      </c>
      <c r="G312" s="38">
        <f t="shared" si="139"/>
        <v>23600</v>
      </c>
      <c r="H312" s="38">
        <f t="shared" si="139"/>
        <v>0</v>
      </c>
      <c r="I312" s="38">
        <f t="shared" si="139"/>
        <v>0</v>
      </c>
      <c r="J312" s="38">
        <f t="shared" si="139"/>
        <v>0</v>
      </c>
      <c r="K312" s="38">
        <f t="shared" si="139"/>
        <v>0</v>
      </c>
      <c r="L312" s="38">
        <f t="shared" si="139"/>
        <v>0</v>
      </c>
      <c r="M312" s="38">
        <f t="shared" si="139"/>
        <v>0</v>
      </c>
      <c r="N312" s="38">
        <f t="shared" si="139"/>
        <v>0</v>
      </c>
      <c r="O312" s="38">
        <f t="shared" si="139"/>
        <v>0</v>
      </c>
    </row>
    <row r="313" ht="12.75">
      <c r="A313" s="6"/>
    </row>
    <row r="314" ht="12.75">
      <c r="A314" s="6"/>
    </row>
    <row r="315" s="28" customFormat="1" ht="12.75"/>
    <row r="316" ht="12.75">
      <c r="A316" s="6"/>
    </row>
    <row r="317" ht="15.75">
      <c r="A317" s="99" t="s">
        <v>154</v>
      </c>
    </row>
    <row r="318" spans="1:15" ht="12.75">
      <c r="A318" s="5" t="s">
        <v>11</v>
      </c>
      <c r="B318" s="5">
        <v>2007</v>
      </c>
      <c r="C318" s="5">
        <v>2008</v>
      </c>
      <c r="D318" s="5">
        <v>2009</v>
      </c>
      <c r="E318" s="5">
        <v>2010</v>
      </c>
      <c r="F318" s="5">
        <v>2011</v>
      </c>
      <c r="G318" s="5">
        <v>2012</v>
      </c>
      <c r="H318" s="5">
        <v>2013</v>
      </c>
      <c r="I318" s="5">
        <v>2014</v>
      </c>
      <c r="J318" s="5">
        <v>2015</v>
      </c>
      <c r="K318" s="5">
        <v>2016</v>
      </c>
      <c r="L318" s="5">
        <v>2017</v>
      </c>
      <c r="M318" s="5">
        <v>2018</v>
      </c>
      <c r="N318" s="5">
        <v>2019</v>
      </c>
      <c r="O318" s="5">
        <v>2020</v>
      </c>
    </row>
    <row r="319" spans="1:7" s="7" customFormat="1" ht="12.75">
      <c r="A319" s="10" t="s">
        <v>17</v>
      </c>
      <c r="B319" s="7">
        <v>1500</v>
      </c>
      <c r="C319" s="7">
        <v>1500</v>
      </c>
      <c r="D319" s="7">
        <v>1500</v>
      </c>
      <c r="E319" s="7">
        <v>1500</v>
      </c>
      <c r="F319" s="7">
        <v>1500</v>
      </c>
      <c r="G319" s="7">
        <v>1500</v>
      </c>
    </row>
    <row r="320" ht="12.75">
      <c r="A320" s="6"/>
    </row>
    <row r="321" ht="12.75">
      <c r="A321" s="2" t="s">
        <v>18</v>
      </c>
    </row>
    <row r="322" spans="1:7" s="7" customFormat="1" ht="12.75">
      <c r="A322" s="10" t="s">
        <v>0</v>
      </c>
      <c r="B322" s="7">
        <v>9000</v>
      </c>
      <c r="C322" s="7">
        <v>9100</v>
      </c>
      <c r="D322" s="7">
        <v>9200</v>
      </c>
      <c r="E322" s="7">
        <v>9600</v>
      </c>
      <c r="F322" s="7">
        <v>9800</v>
      </c>
      <c r="G322" s="7">
        <v>9700</v>
      </c>
    </row>
    <row r="323" spans="1:7" s="7" customFormat="1" ht="12.75">
      <c r="A323" s="10" t="s">
        <v>55</v>
      </c>
      <c r="B323" s="7">
        <v>8300</v>
      </c>
      <c r="C323" s="7">
        <v>8500</v>
      </c>
      <c r="D323" s="7">
        <v>8400</v>
      </c>
      <c r="E323" s="7">
        <v>8600</v>
      </c>
      <c r="F323" s="7">
        <v>9000</v>
      </c>
      <c r="G323" s="7">
        <v>8900</v>
      </c>
    </row>
    <row r="324" s="7" customFormat="1" ht="12.75">
      <c r="A324" s="96" t="s">
        <v>148</v>
      </c>
    </row>
    <row r="325" s="7" customFormat="1" ht="12.75">
      <c r="A325" s="10" t="s">
        <v>7</v>
      </c>
    </row>
    <row r="326" s="7" customFormat="1" ht="12.75">
      <c r="A326" s="10" t="s">
        <v>8</v>
      </c>
    </row>
    <row r="327" spans="1:7" s="7" customFormat="1" ht="12.75">
      <c r="A327" s="10" t="s">
        <v>1</v>
      </c>
      <c r="B327" s="7">
        <v>79000</v>
      </c>
      <c r="C327" s="7">
        <v>81000</v>
      </c>
      <c r="D327" s="7">
        <v>80000</v>
      </c>
      <c r="E327" s="7">
        <v>83000</v>
      </c>
      <c r="F327" s="7">
        <v>90000</v>
      </c>
      <c r="G327" s="7">
        <v>89000</v>
      </c>
    </row>
    <row r="328" s="24" customFormat="1" ht="12.75">
      <c r="A328" s="15"/>
    </row>
    <row r="329" spans="2:15" s="19" customFormat="1" ht="12.75">
      <c r="B329" s="19">
        <v>2007</v>
      </c>
      <c r="C329" s="19">
        <v>2008</v>
      </c>
      <c r="D329" s="19">
        <v>2009</v>
      </c>
      <c r="E329" s="19">
        <v>2010</v>
      </c>
      <c r="F329" s="19">
        <v>2011</v>
      </c>
      <c r="G329" s="19">
        <v>2012</v>
      </c>
      <c r="H329" s="19">
        <v>2013</v>
      </c>
      <c r="I329" s="19">
        <v>2014</v>
      </c>
      <c r="J329" s="19">
        <v>2015</v>
      </c>
      <c r="K329" s="19">
        <v>2016</v>
      </c>
      <c r="L329" s="19">
        <v>2017</v>
      </c>
      <c r="M329" s="19">
        <v>2018</v>
      </c>
      <c r="N329" s="19">
        <v>2019</v>
      </c>
      <c r="O329" s="19">
        <v>2020</v>
      </c>
    </row>
    <row r="330" spans="1:15" s="7" customFormat="1" ht="12.75">
      <c r="A330" s="18" t="s">
        <v>196</v>
      </c>
      <c r="B330" s="7">
        <f>B322*$B$537+B323*$B$538+B325*$B$540+B326*$B$541+B327+B324*$B$539</f>
        <v>258575</v>
      </c>
      <c r="C330" s="7">
        <f aca="true" t="shared" si="140" ref="C330:O330">C322*$B$537+C323*$B$538+C325*$B$540+C326*$B$541+C327+C324*$B$539</f>
        <v>263675</v>
      </c>
      <c r="D330" s="7">
        <f t="shared" si="140"/>
        <v>262700</v>
      </c>
      <c r="E330" s="7">
        <f t="shared" si="140"/>
        <v>271950</v>
      </c>
      <c r="F330" s="7">
        <f t="shared" si="140"/>
        <v>285150</v>
      </c>
      <c r="G330" s="7">
        <f t="shared" si="140"/>
        <v>282075</v>
      </c>
      <c r="H330" s="7">
        <f t="shared" si="140"/>
        <v>0</v>
      </c>
      <c r="I330" s="7">
        <f t="shared" si="140"/>
        <v>0</v>
      </c>
      <c r="J330" s="7">
        <f t="shared" si="140"/>
        <v>0</v>
      </c>
      <c r="K330" s="7">
        <f t="shared" si="140"/>
        <v>0</v>
      </c>
      <c r="L330" s="7">
        <f t="shared" si="140"/>
        <v>0</v>
      </c>
      <c r="M330" s="7">
        <f t="shared" si="140"/>
        <v>0</v>
      </c>
      <c r="N330" s="7">
        <f t="shared" si="140"/>
        <v>0</v>
      </c>
      <c r="O330" s="7">
        <f t="shared" si="140"/>
        <v>0</v>
      </c>
    </row>
    <row r="331" spans="1:15" s="7" customFormat="1" ht="12.75">
      <c r="A331" s="18" t="s">
        <v>197</v>
      </c>
      <c r="B331" s="7">
        <f aca="true" t="shared" si="141" ref="B331:O331">B330/B319</f>
        <v>172.38333333333333</v>
      </c>
      <c r="C331" s="7">
        <f t="shared" si="141"/>
        <v>175.78333333333333</v>
      </c>
      <c r="D331" s="7">
        <f t="shared" si="141"/>
        <v>175.13333333333333</v>
      </c>
      <c r="E331" s="7">
        <f t="shared" si="141"/>
        <v>181.3</v>
      </c>
      <c r="F331" s="7">
        <f t="shared" si="141"/>
        <v>190.1</v>
      </c>
      <c r="G331" s="7">
        <f t="shared" si="141"/>
        <v>188.05</v>
      </c>
      <c r="H331" s="7" t="e">
        <f t="shared" si="141"/>
        <v>#DIV/0!</v>
      </c>
      <c r="I331" s="7" t="e">
        <f t="shared" si="141"/>
        <v>#DIV/0!</v>
      </c>
      <c r="J331" s="7" t="e">
        <f t="shared" si="141"/>
        <v>#DIV/0!</v>
      </c>
      <c r="K331" s="7" t="e">
        <f t="shared" si="141"/>
        <v>#DIV/0!</v>
      </c>
      <c r="L331" s="7" t="e">
        <f t="shared" si="141"/>
        <v>#DIV/0!</v>
      </c>
      <c r="M331" s="7" t="e">
        <f t="shared" si="141"/>
        <v>#DIV/0!</v>
      </c>
      <c r="N331" s="7" t="e">
        <f t="shared" si="141"/>
        <v>#DIV/0!</v>
      </c>
      <c r="O331" s="7" t="e">
        <f t="shared" si="141"/>
        <v>#DIV/0!</v>
      </c>
    </row>
    <row r="332" s="9" customFormat="1" ht="12.75">
      <c r="A332" s="26"/>
    </row>
    <row r="333" spans="2:15" s="19" customFormat="1" ht="12.75">
      <c r="B333" s="19">
        <v>2007</v>
      </c>
      <c r="C333" s="19">
        <v>2008</v>
      </c>
      <c r="D333" s="19">
        <v>2009</v>
      </c>
      <c r="E333" s="19">
        <v>2010</v>
      </c>
      <c r="F333" s="19">
        <v>2011</v>
      </c>
      <c r="G333" s="19">
        <v>2012</v>
      </c>
      <c r="H333" s="19">
        <v>2013</v>
      </c>
      <c r="I333" s="19">
        <v>2014</v>
      </c>
      <c r="J333" s="19">
        <v>2015</v>
      </c>
      <c r="K333" s="19">
        <v>2016</v>
      </c>
      <c r="L333" s="19">
        <v>2017</v>
      </c>
      <c r="M333" s="19">
        <v>2018</v>
      </c>
      <c r="N333" s="19">
        <v>2019</v>
      </c>
      <c r="O333" s="19">
        <v>2020</v>
      </c>
    </row>
    <row r="334" spans="1:7" s="22" customFormat="1" ht="12.75">
      <c r="A334" s="21" t="s">
        <v>198</v>
      </c>
      <c r="B334" s="22">
        <v>20000</v>
      </c>
      <c r="C334" s="22">
        <v>21000</v>
      </c>
      <c r="D334" s="22">
        <v>21500</v>
      </c>
      <c r="E334" s="22">
        <v>20000</v>
      </c>
      <c r="F334" s="22">
        <v>22000</v>
      </c>
      <c r="G334" s="22">
        <v>23000</v>
      </c>
    </row>
    <row r="335" spans="1:15" s="27" customFormat="1" ht="12.75">
      <c r="A335" s="77" t="s">
        <v>199</v>
      </c>
      <c r="B335" s="27">
        <f aca="true" t="shared" si="142" ref="B335:O335">B334*100/B330</f>
        <v>7.73469979696413</v>
      </c>
      <c r="C335" s="27">
        <f t="shared" si="142"/>
        <v>7.96435005214753</v>
      </c>
      <c r="D335" s="27">
        <f t="shared" si="142"/>
        <v>8.184240578606776</v>
      </c>
      <c r="E335" s="27">
        <f t="shared" si="142"/>
        <v>7.354293068578783</v>
      </c>
      <c r="F335" s="27">
        <f t="shared" si="142"/>
        <v>7.715237594248641</v>
      </c>
      <c r="G335" s="27">
        <f t="shared" si="142"/>
        <v>8.153859789063192</v>
      </c>
      <c r="H335" s="27" t="e">
        <f t="shared" si="142"/>
        <v>#DIV/0!</v>
      </c>
      <c r="I335" s="27" t="e">
        <f t="shared" si="142"/>
        <v>#DIV/0!</v>
      </c>
      <c r="J335" s="27" t="e">
        <f t="shared" si="142"/>
        <v>#DIV/0!</v>
      </c>
      <c r="K335" s="27" t="e">
        <f t="shared" si="142"/>
        <v>#DIV/0!</v>
      </c>
      <c r="L335" s="27" t="e">
        <f t="shared" si="142"/>
        <v>#DIV/0!</v>
      </c>
      <c r="M335" s="27" t="e">
        <f t="shared" si="142"/>
        <v>#DIV/0!</v>
      </c>
      <c r="N335" s="27" t="e">
        <f t="shared" si="142"/>
        <v>#DIV/0!</v>
      </c>
      <c r="O335" s="27" t="e">
        <f t="shared" si="142"/>
        <v>#DIV/0!</v>
      </c>
    </row>
    <row r="336" ht="12.75">
      <c r="A336" s="6"/>
    </row>
    <row r="337" ht="12.75">
      <c r="A337" s="6"/>
    </row>
    <row r="338" ht="12.75">
      <c r="A338" s="31" t="s">
        <v>19</v>
      </c>
    </row>
    <row r="339" spans="1:15" s="4" customFormat="1" ht="12.75">
      <c r="A339" s="5" t="s">
        <v>11</v>
      </c>
      <c r="B339" s="19">
        <v>2007</v>
      </c>
      <c r="C339" s="19">
        <v>2008</v>
      </c>
      <c r="D339" s="19">
        <v>2009</v>
      </c>
      <c r="E339" s="19">
        <v>2010</v>
      </c>
      <c r="F339" s="19">
        <v>2011</v>
      </c>
      <c r="G339" s="19">
        <v>2012</v>
      </c>
      <c r="H339" s="19">
        <v>2013</v>
      </c>
      <c r="I339" s="19">
        <v>2014</v>
      </c>
      <c r="J339" s="19">
        <v>2015</v>
      </c>
      <c r="K339" s="19">
        <v>2016</v>
      </c>
      <c r="L339" s="19">
        <v>2017</v>
      </c>
      <c r="M339" s="19">
        <v>2018</v>
      </c>
      <c r="N339" s="19">
        <v>2019</v>
      </c>
      <c r="O339" s="19">
        <v>2020</v>
      </c>
    </row>
    <row r="340" spans="1:7" s="119" customFormat="1" ht="12.75">
      <c r="A340" s="122" t="s">
        <v>200</v>
      </c>
      <c r="B340" s="119">
        <v>45000</v>
      </c>
      <c r="C340" s="119">
        <v>46000</v>
      </c>
      <c r="D340" s="119">
        <v>44000</v>
      </c>
      <c r="E340" s="119">
        <v>48000</v>
      </c>
      <c r="F340" s="119">
        <v>50000</v>
      </c>
      <c r="G340" s="119">
        <v>48000</v>
      </c>
    </row>
    <row r="341" spans="1:7" s="120" customFormat="1" ht="12.75">
      <c r="A341" s="121" t="s">
        <v>201</v>
      </c>
      <c r="B341" s="120">
        <v>11000</v>
      </c>
      <c r="C341" s="120">
        <v>11500</v>
      </c>
      <c r="D341" s="120">
        <v>11800</v>
      </c>
      <c r="E341" s="120">
        <v>11700</v>
      </c>
      <c r="F341" s="120">
        <v>12000</v>
      </c>
      <c r="G341" s="120">
        <v>12100</v>
      </c>
    </row>
    <row r="342" s="119" customFormat="1" ht="12.75">
      <c r="A342" s="122" t="s">
        <v>202</v>
      </c>
    </row>
    <row r="343" s="120" customFormat="1" ht="12.75">
      <c r="A343" s="121" t="s">
        <v>203</v>
      </c>
    </row>
    <row r="344" spans="1:15" s="16" customFormat="1" ht="12.75">
      <c r="A344" s="96" t="s">
        <v>204</v>
      </c>
      <c r="B344" s="16">
        <f>B340+B342</f>
        <v>45000</v>
      </c>
      <c r="C344" s="16">
        <f aca="true" t="shared" si="143" ref="C344:O344">C340+C342</f>
        <v>46000</v>
      </c>
      <c r="D344" s="16">
        <f t="shared" si="143"/>
        <v>44000</v>
      </c>
      <c r="E344" s="16">
        <f t="shared" si="143"/>
        <v>48000</v>
      </c>
      <c r="F344" s="16">
        <f t="shared" si="143"/>
        <v>50000</v>
      </c>
      <c r="G344" s="16">
        <f t="shared" si="143"/>
        <v>48000</v>
      </c>
      <c r="H344" s="16">
        <f t="shared" si="143"/>
        <v>0</v>
      </c>
      <c r="I344" s="16">
        <f t="shared" si="143"/>
        <v>0</v>
      </c>
      <c r="J344" s="16">
        <f t="shared" si="143"/>
        <v>0</v>
      </c>
      <c r="K344" s="16">
        <f t="shared" si="143"/>
        <v>0</v>
      </c>
      <c r="L344" s="16">
        <f t="shared" si="143"/>
        <v>0</v>
      </c>
      <c r="M344" s="16">
        <f t="shared" si="143"/>
        <v>0</v>
      </c>
      <c r="N344" s="16">
        <f t="shared" si="143"/>
        <v>0</v>
      </c>
      <c r="O344" s="16">
        <f t="shared" si="143"/>
        <v>0</v>
      </c>
    </row>
    <row r="345" spans="1:15" s="22" customFormat="1" ht="12.75">
      <c r="A345" s="96" t="s">
        <v>205</v>
      </c>
      <c r="B345" s="22">
        <f>B341+B343</f>
        <v>11000</v>
      </c>
      <c r="C345" s="22">
        <f aca="true" t="shared" si="144" ref="C345:O345">C341+C343</f>
        <v>11500</v>
      </c>
      <c r="D345" s="22">
        <f t="shared" si="144"/>
        <v>11800</v>
      </c>
      <c r="E345" s="22">
        <f t="shared" si="144"/>
        <v>11700</v>
      </c>
      <c r="F345" s="22">
        <f t="shared" si="144"/>
        <v>12000</v>
      </c>
      <c r="G345" s="22">
        <f t="shared" si="144"/>
        <v>12100</v>
      </c>
      <c r="H345" s="22">
        <f t="shared" si="144"/>
        <v>0</v>
      </c>
      <c r="I345" s="22">
        <f t="shared" si="144"/>
        <v>0</v>
      </c>
      <c r="J345" s="22">
        <f t="shared" si="144"/>
        <v>0</v>
      </c>
      <c r="K345" s="22">
        <f t="shared" si="144"/>
        <v>0</v>
      </c>
      <c r="L345" s="22">
        <f t="shared" si="144"/>
        <v>0</v>
      </c>
      <c r="M345" s="22">
        <f t="shared" si="144"/>
        <v>0</v>
      </c>
      <c r="N345" s="22">
        <f t="shared" si="144"/>
        <v>0</v>
      </c>
      <c r="O345" s="22">
        <f t="shared" si="144"/>
        <v>0</v>
      </c>
    </row>
    <row r="346" spans="1:15" s="27" customFormat="1" ht="12.75">
      <c r="A346" s="77" t="s">
        <v>206</v>
      </c>
      <c r="B346" s="27">
        <f aca="true" t="shared" si="145" ref="B346:O346">B345*100/B344</f>
        <v>24.444444444444443</v>
      </c>
      <c r="C346" s="27">
        <f t="shared" si="145"/>
        <v>25</v>
      </c>
      <c r="D346" s="27">
        <f t="shared" si="145"/>
        <v>26.818181818181817</v>
      </c>
      <c r="E346" s="27">
        <f t="shared" si="145"/>
        <v>24.375</v>
      </c>
      <c r="F346" s="27">
        <f t="shared" si="145"/>
        <v>24</v>
      </c>
      <c r="G346" s="27">
        <f t="shared" si="145"/>
        <v>25.208333333333332</v>
      </c>
      <c r="H346" s="27" t="e">
        <f t="shared" si="145"/>
        <v>#DIV/0!</v>
      </c>
      <c r="I346" s="27" t="e">
        <f t="shared" si="145"/>
        <v>#DIV/0!</v>
      </c>
      <c r="J346" s="27" t="e">
        <f t="shared" si="145"/>
        <v>#DIV/0!</v>
      </c>
      <c r="K346" s="27" t="e">
        <f t="shared" si="145"/>
        <v>#DIV/0!</v>
      </c>
      <c r="L346" s="27" t="e">
        <f t="shared" si="145"/>
        <v>#DIV/0!</v>
      </c>
      <c r="M346" s="27" t="e">
        <f t="shared" si="145"/>
        <v>#DIV/0!</v>
      </c>
      <c r="N346" s="27" t="e">
        <f t="shared" si="145"/>
        <v>#DIV/0!</v>
      </c>
      <c r="O346" s="27" t="e">
        <f t="shared" si="145"/>
        <v>#DIV/0!</v>
      </c>
    </row>
    <row r="347" ht="12.75">
      <c r="A347" s="6"/>
    </row>
    <row r="348" ht="12.75">
      <c r="A348" s="49" t="s">
        <v>16</v>
      </c>
    </row>
    <row r="349" spans="1:15" s="4" customFormat="1" ht="12.75">
      <c r="A349" s="5" t="s">
        <v>11</v>
      </c>
      <c r="B349" s="19">
        <v>2007</v>
      </c>
      <c r="C349" s="19">
        <v>2008</v>
      </c>
      <c r="D349" s="19">
        <v>2009</v>
      </c>
      <c r="E349" s="19">
        <v>2010</v>
      </c>
      <c r="F349" s="19">
        <v>2011</v>
      </c>
      <c r="G349" s="19">
        <v>2012</v>
      </c>
      <c r="H349" s="19">
        <v>2013</v>
      </c>
      <c r="I349" s="19">
        <v>2014</v>
      </c>
      <c r="J349" s="19">
        <v>2015</v>
      </c>
      <c r="K349" s="19">
        <v>2016</v>
      </c>
      <c r="L349" s="19">
        <v>2017</v>
      </c>
      <c r="M349" s="19">
        <v>2018</v>
      </c>
      <c r="N349" s="19">
        <v>2019</v>
      </c>
      <c r="O349" s="19">
        <v>2020</v>
      </c>
    </row>
    <row r="350" s="7" customFormat="1" ht="12.75">
      <c r="A350" s="20" t="s">
        <v>207</v>
      </c>
    </row>
    <row r="351" ht="12.75">
      <c r="A351" s="6"/>
    </row>
    <row r="352" ht="12.75">
      <c r="A352" s="48" t="s">
        <v>28</v>
      </c>
    </row>
    <row r="353" spans="1:15" s="4" customFormat="1" ht="12.75">
      <c r="A353" s="12" t="s">
        <v>11</v>
      </c>
      <c r="B353" s="19">
        <v>2007</v>
      </c>
      <c r="C353" s="19">
        <v>2008</v>
      </c>
      <c r="D353" s="19">
        <v>2009</v>
      </c>
      <c r="E353" s="19">
        <v>2010</v>
      </c>
      <c r="F353" s="19">
        <v>2011</v>
      </c>
      <c r="G353" s="19">
        <v>2012</v>
      </c>
      <c r="H353" s="19">
        <v>2013</v>
      </c>
      <c r="I353" s="19">
        <v>2014</v>
      </c>
      <c r="J353" s="19">
        <v>2015</v>
      </c>
      <c r="K353" s="19">
        <v>2016</v>
      </c>
      <c r="L353" s="19">
        <v>2017</v>
      </c>
      <c r="M353" s="19">
        <v>2018</v>
      </c>
      <c r="N353" s="19">
        <v>2019</v>
      </c>
      <c r="O353" s="19">
        <v>2020</v>
      </c>
    </row>
    <row r="354" spans="1:15" s="4" customFormat="1" ht="12.75">
      <c r="A354" s="37" t="str">
        <f>A334</f>
        <v>Kosten für die Heizenergie in € Kindergärten</v>
      </c>
      <c r="B354" s="37">
        <f aca="true" t="shared" si="146" ref="B354:O354">B334</f>
        <v>20000</v>
      </c>
      <c r="C354" s="37">
        <f t="shared" si="146"/>
        <v>21000</v>
      </c>
      <c r="D354" s="37">
        <f t="shared" si="146"/>
        <v>21500</v>
      </c>
      <c r="E354" s="37">
        <f t="shared" si="146"/>
        <v>20000</v>
      </c>
      <c r="F354" s="37">
        <f t="shared" si="146"/>
        <v>22000</v>
      </c>
      <c r="G354" s="37">
        <f t="shared" si="146"/>
        <v>23000</v>
      </c>
      <c r="H354" s="37">
        <f t="shared" si="146"/>
        <v>0</v>
      </c>
      <c r="I354" s="37">
        <f t="shared" si="146"/>
        <v>0</v>
      </c>
      <c r="J354" s="37">
        <f t="shared" si="146"/>
        <v>0</v>
      </c>
      <c r="K354" s="37">
        <f t="shared" si="146"/>
        <v>0</v>
      </c>
      <c r="L354" s="37">
        <f t="shared" si="146"/>
        <v>0</v>
      </c>
      <c r="M354" s="37">
        <f t="shared" si="146"/>
        <v>0</v>
      </c>
      <c r="N354" s="37">
        <f t="shared" si="146"/>
        <v>0</v>
      </c>
      <c r="O354" s="37">
        <f t="shared" si="146"/>
        <v>0</v>
      </c>
    </row>
    <row r="355" spans="1:15" s="4" customFormat="1" ht="12.75">
      <c r="A355" s="37" t="str">
        <f>A345</f>
        <v>Kosten für Strom in € Kindergärten</v>
      </c>
      <c r="B355" s="37">
        <f aca="true" t="shared" si="147" ref="B355:O355">B345</f>
        <v>11000</v>
      </c>
      <c r="C355" s="37">
        <f t="shared" si="147"/>
        <v>11500</v>
      </c>
      <c r="D355" s="37">
        <f t="shared" si="147"/>
        <v>11800</v>
      </c>
      <c r="E355" s="37">
        <f t="shared" si="147"/>
        <v>11700</v>
      </c>
      <c r="F355" s="37">
        <f t="shared" si="147"/>
        <v>12000</v>
      </c>
      <c r="G355" s="37">
        <f t="shared" si="147"/>
        <v>12100</v>
      </c>
      <c r="H355" s="37">
        <f t="shared" si="147"/>
        <v>0</v>
      </c>
      <c r="I355" s="37">
        <f t="shared" si="147"/>
        <v>0</v>
      </c>
      <c r="J355" s="37">
        <f t="shared" si="147"/>
        <v>0</v>
      </c>
      <c r="K355" s="37">
        <f t="shared" si="147"/>
        <v>0</v>
      </c>
      <c r="L355" s="37">
        <f t="shared" si="147"/>
        <v>0</v>
      </c>
      <c r="M355" s="37">
        <f t="shared" si="147"/>
        <v>0</v>
      </c>
      <c r="N355" s="37">
        <f t="shared" si="147"/>
        <v>0</v>
      </c>
      <c r="O355" s="37">
        <f t="shared" si="147"/>
        <v>0</v>
      </c>
    </row>
    <row r="356" spans="1:15" s="5" customFormat="1" ht="12.75">
      <c r="A356" s="89" t="s">
        <v>208</v>
      </c>
      <c r="B356" s="38">
        <f aca="true" t="shared" si="148" ref="B356:O356">SUM(B354:B355)</f>
        <v>31000</v>
      </c>
      <c r="C356" s="38">
        <f t="shared" si="148"/>
        <v>32500</v>
      </c>
      <c r="D356" s="38">
        <f t="shared" si="148"/>
        <v>33300</v>
      </c>
      <c r="E356" s="38">
        <f t="shared" si="148"/>
        <v>31700</v>
      </c>
      <c r="F356" s="38">
        <f t="shared" si="148"/>
        <v>34000</v>
      </c>
      <c r="G356" s="38">
        <f t="shared" si="148"/>
        <v>35100</v>
      </c>
      <c r="H356" s="38">
        <f t="shared" si="148"/>
        <v>0</v>
      </c>
      <c r="I356" s="38">
        <f t="shared" si="148"/>
        <v>0</v>
      </c>
      <c r="J356" s="38">
        <f t="shared" si="148"/>
        <v>0</v>
      </c>
      <c r="K356" s="38">
        <f t="shared" si="148"/>
        <v>0</v>
      </c>
      <c r="L356" s="38">
        <f t="shared" si="148"/>
        <v>0</v>
      </c>
      <c r="M356" s="38">
        <f t="shared" si="148"/>
        <v>0</v>
      </c>
      <c r="N356" s="38">
        <f t="shared" si="148"/>
        <v>0</v>
      </c>
      <c r="O356" s="38">
        <f t="shared" si="148"/>
        <v>0</v>
      </c>
    </row>
    <row r="357" ht="12.75">
      <c r="A357" s="6"/>
    </row>
    <row r="358" ht="12.75">
      <c r="A358" s="6"/>
    </row>
    <row r="359" ht="12.75">
      <c r="A359" s="6"/>
    </row>
    <row r="360" s="28" customFormat="1" ht="12.75"/>
    <row r="361" ht="12.75">
      <c r="A361" s="6"/>
    </row>
    <row r="362" ht="15.75">
      <c r="A362" s="47" t="s">
        <v>156</v>
      </c>
    </row>
    <row r="363" spans="1:15" ht="12.75">
      <c r="A363" s="5" t="s">
        <v>11</v>
      </c>
      <c r="B363" s="5">
        <v>2007</v>
      </c>
      <c r="C363" s="5">
        <v>2008</v>
      </c>
      <c r="D363" s="5">
        <v>2009</v>
      </c>
      <c r="E363" s="5">
        <v>2010</v>
      </c>
      <c r="F363" s="5">
        <v>2011</v>
      </c>
      <c r="G363" s="5">
        <v>2012</v>
      </c>
      <c r="H363" s="5">
        <v>2013</v>
      </c>
      <c r="I363" s="5">
        <v>2014</v>
      </c>
      <c r="J363" s="5">
        <v>2015</v>
      </c>
      <c r="K363" s="5">
        <v>2016</v>
      </c>
      <c r="L363" s="5">
        <v>2017</v>
      </c>
      <c r="M363" s="5">
        <v>2018</v>
      </c>
      <c r="N363" s="5">
        <v>2019</v>
      </c>
      <c r="O363" s="5">
        <v>2020</v>
      </c>
    </row>
    <row r="364" s="7" customFormat="1" ht="12.75">
      <c r="A364" s="10" t="s">
        <v>17</v>
      </c>
    </row>
    <row r="365" ht="12.75">
      <c r="A365" s="6"/>
    </row>
    <row r="366" ht="12.75">
      <c r="A366" s="2" t="s">
        <v>18</v>
      </c>
    </row>
    <row r="367" s="7" customFormat="1" ht="12.75">
      <c r="A367" s="10" t="s">
        <v>0</v>
      </c>
    </row>
    <row r="368" s="7" customFormat="1" ht="12.75">
      <c r="A368" s="10" t="s">
        <v>55</v>
      </c>
    </row>
    <row r="369" s="7" customFormat="1" ht="12.75">
      <c r="A369" s="96" t="s">
        <v>148</v>
      </c>
    </row>
    <row r="370" s="7" customFormat="1" ht="12.75">
      <c r="A370" s="10" t="s">
        <v>7</v>
      </c>
    </row>
    <row r="371" s="7" customFormat="1" ht="12.75">
      <c r="A371" s="10" t="s">
        <v>8</v>
      </c>
    </row>
    <row r="372" s="7" customFormat="1" ht="12.75">
      <c r="A372" s="10" t="s">
        <v>1</v>
      </c>
    </row>
    <row r="373" s="24" customFormat="1" ht="12.75"/>
    <row r="374" spans="2:15" s="19" customFormat="1" ht="12.75">
      <c r="B374" s="19">
        <v>2007</v>
      </c>
      <c r="C374" s="19">
        <v>2008</v>
      </c>
      <c r="D374" s="19">
        <v>2009</v>
      </c>
      <c r="E374" s="19">
        <v>2010</v>
      </c>
      <c r="F374" s="19">
        <v>2011</v>
      </c>
      <c r="G374" s="19">
        <v>2012</v>
      </c>
      <c r="H374" s="19">
        <v>2013</v>
      </c>
      <c r="I374" s="19">
        <v>2014</v>
      </c>
      <c r="J374" s="19">
        <v>2015</v>
      </c>
      <c r="K374" s="19">
        <v>2016</v>
      </c>
      <c r="L374" s="19">
        <v>2017</v>
      </c>
      <c r="M374" s="19">
        <v>2018</v>
      </c>
      <c r="N374" s="19">
        <v>2019</v>
      </c>
      <c r="O374" s="19">
        <v>2020</v>
      </c>
    </row>
    <row r="375" spans="1:15" s="7" customFormat="1" ht="12.75">
      <c r="A375" s="18" t="s">
        <v>209</v>
      </c>
      <c r="B375" s="7">
        <f>B367*$B$537+B368*$B$538+B370*$B$540+B371*$B$541+B372+B369*$B$539</f>
        <v>0</v>
      </c>
      <c r="C375" s="7">
        <f aca="true" t="shared" si="149" ref="C375:O375">C367*$B$537+C368*$B$538+C370*$B$540+C371*$B$541+C372+C369*$B$539</f>
        <v>0</v>
      </c>
      <c r="D375" s="7">
        <f t="shared" si="149"/>
        <v>0</v>
      </c>
      <c r="E375" s="7">
        <f t="shared" si="149"/>
        <v>0</v>
      </c>
      <c r="F375" s="7">
        <f t="shared" si="149"/>
        <v>0</v>
      </c>
      <c r="G375" s="7">
        <f t="shared" si="149"/>
        <v>0</v>
      </c>
      <c r="H375" s="7">
        <f t="shared" si="149"/>
        <v>0</v>
      </c>
      <c r="I375" s="7">
        <f t="shared" si="149"/>
        <v>0</v>
      </c>
      <c r="J375" s="7">
        <f t="shared" si="149"/>
        <v>0</v>
      </c>
      <c r="K375" s="7">
        <f t="shared" si="149"/>
        <v>0</v>
      </c>
      <c r="L375" s="7">
        <f t="shared" si="149"/>
        <v>0</v>
      </c>
      <c r="M375" s="7">
        <f t="shared" si="149"/>
        <v>0</v>
      </c>
      <c r="N375" s="7">
        <f t="shared" si="149"/>
        <v>0</v>
      </c>
      <c r="O375" s="7">
        <f t="shared" si="149"/>
        <v>0</v>
      </c>
    </row>
    <row r="376" spans="1:15" s="7" customFormat="1" ht="12.75">
      <c r="A376" s="18" t="s">
        <v>210</v>
      </c>
      <c r="B376" s="7" t="e">
        <f aca="true" t="shared" si="150" ref="B376:O376">B375/B364</f>
        <v>#DIV/0!</v>
      </c>
      <c r="C376" s="7" t="e">
        <f t="shared" si="150"/>
        <v>#DIV/0!</v>
      </c>
      <c r="D376" s="7" t="e">
        <f t="shared" si="150"/>
        <v>#DIV/0!</v>
      </c>
      <c r="E376" s="7" t="e">
        <f t="shared" si="150"/>
        <v>#DIV/0!</v>
      </c>
      <c r="F376" s="7" t="e">
        <f t="shared" si="150"/>
        <v>#DIV/0!</v>
      </c>
      <c r="G376" s="7" t="e">
        <f t="shared" si="150"/>
        <v>#DIV/0!</v>
      </c>
      <c r="H376" s="7" t="e">
        <f t="shared" si="150"/>
        <v>#DIV/0!</v>
      </c>
      <c r="I376" s="7" t="e">
        <f t="shared" si="150"/>
        <v>#DIV/0!</v>
      </c>
      <c r="J376" s="7" t="e">
        <f t="shared" si="150"/>
        <v>#DIV/0!</v>
      </c>
      <c r="K376" s="7" t="e">
        <f t="shared" si="150"/>
        <v>#DIV/0!</v>
      </c>
      <c r="L376" s="7" t="e">
        <f t="shared" si="150"/>
        <v>#DIV/0!</v>
      </c>
      <c r="M376" s="7" t="e">
        <f t="shared" si="150"/>
        <v>#DIV/0!</v>
      </c>
      <c r="N376" s="7" t="e">
        <f t="shared" si="150"/>
        <v>#DIV/0!</v>
      </c>
      <c r="O376" s="7" t="e">
        <f t="shared" si="150"/>
        <v>#DIV/0!</v>
      </c>
    </row>
    <row r="377" s="9" customFormat="1" ht="12.75">
      <c r="A377" s="26"/>
    </row>
    <row r="378" spans="2:15" s="19" customFormat="1" ht="12.75">
      <c r="B378" s="19">
        <v>2007</v>
      </c>
      <c r="C378" s="19">
        <v>2008</v>
      </c>
      <c r="D378" s="19">
        <v>2009</v>
      </c>
      <c r="E378" s="19">
        <v>2010</v>
      </c>
      <c r="F378" s="19">
        <v>2011</v>
      </c>
      <c r="G378" s="19">
        <v>2012</v>
      </c>
      <c r="H378" s="19">
        <v>2013</v>
      </c>
      <c r="I378" s="19">
        <v>2014</v>
      </c>
      <c r="J378" s="19">
        <v>2015</v>
      </c>
      <c r="K378" s="19">
        <v>2016</v>
      </c>
      <c r="L378" s="19">
        <v>2017</v>
      </c>
      <c r="M378" s="19">
        <v>2018</v>
      </c>
      <c r="N378" s="19">
        <v>2019</v>
      </c>
      <c r="O378" s="19">
        <v>2020</v>
      </c>
    </row>
    <row r="379" s="22" customFormat="1" ht="12.75">
      <c r="A379" s="21" t="s">
        <v>211</v>
      </c>
    </row>
    <row r="380" spans="1:15" s="27" customFormat="1" ht="12.75">
      <c r="A380" s="77" t="s">
        <v>212</v>
      </c>
      <c r="B380" s="27" t="e">
        <f aca="true" t="shared" si="151" ref="B380:O380">B379*100/B375</f>
        <v>#DIV/0!</v>
      </c>
      <c r="C380" s="27" t="e">
        <f t="shared" si="151"/>
        <v>#DIV/0!</v>
      </c>
      <c r="D380" s="27" t="e">
        <f t="shared" si="151"/>
        <v>#DIV/0!</v>
      </c>
      <c r="E380" s="27" t="e">
        <f t="shared" si="151"/>
        <v>#DIV/0!</v>
      </c>
      <c r="F380" s="27" t="e">
        <f t="shared" si="151"/>
        <v>#DIV/0!</v>
      </c>
      <c r="G380" s="27" t="e">
        <f t="shared" si="151"/>
        <v>#DIV/0!</v>
      </c>
      <c r="H380" s="27" t="e">
        <f t="shared" si="151"/>
        <v>#DIV/0!</v>
      </c>
      <c r="I380" s="27" t="e">
        <f t="shared" si="151"/>
        <v>#DIV/0!</v>
      </c>
      <c r="J380" s="27" t="e">
        <f t="shared" si="151"/>
        <v>#DIV/0!</v>
      </c>
      <c r="K380" s="27" t="e">
        <f t="shared" si="151"/>
        <v>#DIV/0!</v>
      </c>
      <c r="L380" s="27" t="e">
        <f t="shared" si="151"/>
        <v>#DIV/0!</v>
      </c>
      <c r="M380" s="27" t="e">
        <f t="shared" si="151"/>
        <v>#DIV/0!</v>
      </c>
      <c r="N380" s="27" t="e">
        <f t="shared" si="151"/>
        <v>#DIV/0!</v>
      </c>
      <c r="O380" s="27" t="e">
        <f t="shared" si="151"/>
        <v>#DIV/0!</v>
      </c>
    </row>
    <row r="381" ht="12.75">
      <c r="A381" s="6"/>
    </row>
    <row r="382" ht="12.75">
      <c r="A382" s="6"/>
    </row>
    <row r="383" ht="12.75">
      <c r="A383" s="31" t="s">
        <v>19</v>
      </c>
    </row>
    <row r="384" spans="1:15" s="4" customFormat="1" ht="12.75">
      <c r="A384" s="5" t="s">
        <v>11</v>
      </c>
      <c r="B384" s="19">
        <v>2007</v>
      </c>
      <c r="C384" s="19">
        <v>2008</v>
      </c>
      <c r="D384" s="19">
        <v>2009</v>
      </c>
      <c r="E384" s="19">
        <v>2010</v>
      </c>
      <c r="F384" s="19">
        <v>2011</v>
      </c>
      <c r="G384" s="19">
        <v>2012</v>
      </c>
      <c r="H384" s="19">
        <v>2013</v>
      </c>
      <c r="I384" s="19">
        <v>2014</v>
      </c>
      <c r="J384" s="19">
        <v>2015</v>
      </c>
      <c r="K384" s="19">
        <v>2016</v>
      </c>
      <c r="L384" s="19">
        <v>2017</v>
      </c>
      <c r="M384" s="19">
        <v>2018</v>
      </c>
      <c r="N384" s="19">
        <v>2019</v>
      </c>
      <c r="O384" s="19">
        <v>2020</v>
      </c>
    </row>
    <row r="385" spans="1:7" s="119" customFormat="1" ht="12.75">
      <c r="A385" s="122" t="s">
        <v>213</v>
      </c>
      <c r="B385" s="119">
        <v>2000</v>
      </c>
      <c r="C385" s="119">
        <v>2500</v>
      </c>
      <c r="D385" s="119">
        <v>1200</v>
      </c>
      <c r="E385" s="119">
        <v>2300</v>
      </c>
      <c r="F385" s="119">
        <v>1500</v>
      </c>
      <c r="G385" s="119">
        <v>3200</v>
      </c>
    </row>
    <row r="386" spans="1:7" s="120" customFormat="1" ht="12.75">
      <c r="A386" s="121" t="s">
        <v>214</v>
      </c>
      <c r="B386" s="120">
        <v>500</v>
      </c>
      <c r="C386" s="120">
        <v>600</v>
      </c>
      <c r="D386" s="120">
        <v>250</v>
      </c>
      <c r="E386" s="121">
        <v>620</v>
      </c>
      <c r="F386" s="120">
        <v>420</v>
      </c>
      <c r="G386" s="120">
        <v>880</v>
      </c>
    </row>
    <row r="387" s="119" customFormat="1" ht="12.75">
      <c r="A387" s="122" t="s">
        <v>215</v>
      </c>
    </row>
    <row r="388" s="120" customFormat="1" ht="12.75">
      <c r="A388" s="121" t="s">
        <v>216</v>
      </c>
    </row>
    <row r="389" spans="1:15" s="16" customFormat="1" ht="12.75">
      <c r="A389" s="20" t="s">
        <v>217</v>
      </c>
      <c r="B389" s="16">
        <f>B385+B387</f>
        <v>2000</v>
      </c>
      <c r="C389" s="16">
        <f aca="true" t="shared" si="152" ref="C389:N389">C385+C387</f>
        <v>2500</v>
      </c>
      <c r="D389" s="16">
        <f t="shared" si="152"/>
        <v>1200</v>
      </c>
      <c r="E389" s="16">
        <f t="shared" si="152"/>
        <v>2300</v>
      </c>
      <c r="F389" s="16">
        <f t="shared" si="152"/>
        <v>1500</v>
      </c>
      <c r="G389" s="16">
        <f t="shared" si="152"/>
        <v>3200</v>
      </c>
      <c r="H389" s="16">
        <f t="shared" si="152"/>
        <v>0</v>
      </c>
      <c r="I389" s="16">
        <f t="shared" si="152"/>
        <v>0</v>
      </c>
      <c r="J389" s="16">
        <f t="shared" si="152"/>
        <v>0</v>
      </c>
      <c r="K389" s="16">
        <f t="shared" si="152"/>
        <v>0</v>
      </c>
      <c r="L389" s="16">
        <f t="shared" si="152"/>
        <v>0</v>
      </c>
      <c r="M389" s="16">
        <f t="shared" si="152"/>
        <v>0</v>
      </c>
      <c r="N389" s="16">
        <f t="shared" si="152"/>
        <v>0</v>
      </c>
      <c r="O389" s="16">
        <f>O385+O387</f>
        <v>0</v>
      </c>
    </row>
    <row r="390" spans="1:15" s="22" customFormat="1" ht="12.75">
      <c r="A390" s="21" t="s">
        <v>218</v>
      </c>
      <c r="B390" s="22">
        <f>B386+B388</f>
        <v>500</v>
      </c>
      <c r="C390" s="22">
        <f aca="true" t="shared" si="153" ref="C390:N390">C386+C388</f>
        <v>600</v>
      </c>
      <c r="D390" s="22">
        <f t="shared" si="153"/>
        <v>250</v>
      </c>
      <c r="E390" s="22">
        <f t="shared" si="153"/>
        <v>620</v>
      </c>
      <c r="F390" s="22">
        <f t="shared" si="153"/>
        <v>420</v>
      </c>
      <c r="G390" s="22">
        <f t="shared" si="153"/>
        <v>880</v>
      </c>
      <c r="H390" s="22">
        <f t="shared" si="153"/>
        <v>0</v>
      </c>
      <c r="I390" s="22">
        <f t="shared" si="153"/>
        <v>0</v>
      </c>
      <c r="J390" s="22">
        <f t="shared" si="153"/>
        <v>0</v>
      </c>
      <c r="K390" s="22">
        <f t="shared" si="153"/>
        <v>0</v>
      </c>
      <c r="L390" s="22">
        <f t="shared" si="153"/>
        <v>0</v>
      </c>
      <c r="M390" s="22">
        <f t="shared" si="153"/>
        <v>0</v>
      </c>
      <c r="N390" s="22">
        <f t="shared" si="153"/>
        <v>0</v>
      </c>
      <c r="O390" s="22">
        <f>O386+O388</f>
        <v>0</v>
      </c>
    </row>
    <row r="391" spans="1:15" s="27" customFormat="1" ht="12.75">
      <c r="A391" s="77" t="s">
        <v>219</v>
      </c>
      <c r="B391" s="27">
        <f aca="true" t="shared" si="154" ref="B391:O391">B390*100/B389</f>
        <v>25</v>
      </c>
      <c r="C391" s="27">
        <f t="shared" si="154"/>
        <v>24</v>
      </c>
      <c r="D391" s="27">
        <f t="shared" si="154"/>
        <v>20.833333333333332</v>
      </c>
      <c r="E391" s="27">
        <f t="shared" si="154"/>
        <v>26.956521739130434</v>
      </c>
      <c r="F391" s="27">
        <f t="shared" si="154"/>
        <v>28</v>
      </c>
      <c r="G391" s="27">
        <f t="shared" si="154"/>
        <v>27.5</v>
      </c>
      <c r="H391" s="27" t="e">
        <f t="shared" si="154"/>
        <v>#DIV/0!</v>
      </c>
      <c r="I391" s="27" t="e">
        <f t="shared" si="154"/>
        <v>#DIV/0!</v>
      </c>
      <c r="J391" s="27" t="e">
        <f t="shared" si="154"/>
        <v>#DIV/0!</v>
      </c>
      <c r="K391" s="27" t="e">
        <f t="shared" si="154"/>
        <v>#DIV/0!</v>
      </c>
      <c r="L391" s="27" t="e">
        <f t="shared" si="154"/>
        <v>#DIV/0!</v>
      </c>
      <c r="M391" s="27" t="e">
        <f t="shared" si="154"/>
        <v>#DIV/0!</v>
      </c>
      <c r="N391" s="27" t="e">
        <f t="shared" si="154"/>
        <v>#DIV/0!</v>
      </c>
      <c r="O391" s="27" t="e">
        <f t="shared" si="154"/>
        <v>#DIV/0!</v>
      </c>
    </row>
    <row r="392" ht="12.75">
      <c r="A392" s="6"/>
    </row>
    <row r="393" ht="12.75">
      <c r="A393" s="49" t="s">
        <v>16</v>
      </c>
    </row>
    <row r="394" spans="1:15" s="4" customFormat="1" ht="12.75">
      <c r="A394" s="5" t="s">
        <v>11</v>
      </c>
      <c r="B394" s="19">
        <v>2007</v>
      </c>
      <c r="C394" s="19">
        <v>2008</v>
      </c>
      <c r="D394" s="19">
        <v>2009</v>
      </c>
      <c r="E394" s="19">
        <v>2010</v>
      </c>
      <c r="F394" s="19">
        <v>2011</v>
      </c>
      <c r="G394" s="19">
        <v>2012</v>
      </c>
      <c r="H394" s="19">
        <v>2013</v>
      </c>
      <c r="I394" s="19">
        <v>2014</v>
      </c>
      <c r="J394" s="19">
        <v>2015</v>
      </c>
      <c r="K394" s="19">
        <v>2016</v>
      </c>
      <c r="L394" s="19">
        <v>2017</v>
      </c>
      <c r="M394" s="19">
        <v>2018</v>
      </c>
      <c r="N394" s="19">
        <v>2019</v>
      </c>
      <c r="O394" s="19">
        <v>2020</v>
      </c>
    </row>
    <row r="395" s="7" customFormat="1" ht="12.75">
      <c r="A395" s="20" t="s">
        <v>220</v>
      </c>
    </row>
    <row r="396" ht="12.75">
      <c r="A396" s="6"/>
    </row>
    <row r="397" ht="12.75">
      <c r="A397" s="48" t="s">
        <v>28</v>
      </c>
    </row>
    <row r="398" spans="1:15" s="4" customFormat="1" ht="12.75">
      <c r="A398" s="12" t="s">
        <v>11</v>
      </c>
      <c r="B398" s="19">
        <v>2007</v>
      </c>
      <c r="C398" s="19">
        <v>2008</v>
      </c>
      <c r="D398" s="19">
        <v>2009</v>
      </c>
      <c r="E398" s="19">
        <v>2010</v>
      </c>
      <c r="F398" s="19">
        <v>2011</v>
      </c>
      <c r="G398" s="19">
        <v>2012</v>
      </c>
      <c r="H398" s="19">
        <v>2013</v>
      </c>
      <c r="I398" s="19">
        <v>2014</v>
      </c>
      <c r="J398" s="19">
        <v>2015</v>
      </c>
      <c r="K398" s="19">
        <v>2016</v>
      </c>
      <c r="L398" s="19">
        <v>2017</v>
      </c>
      <c r="M398" s="19">
        <v>2018</v>
      </c>
      <c r="N398" s="19">
        <v>2019</v>
      </c>
      <c r="O398" s="19">
        <v>2020</v>
      </c>
    </row>
    <row r="399" spans="1:15" s="4" customFormat="1" ht="12.75">
      <c r="A399" s="37" t="str">
        <f>A379</f>
        <v>Kosten für die Heizenergie in € Feuerwehrhaus</v>
      </c>
      <c r="B399" s="37">
        <f aca="true" t="shared" si="155" ref="B399:O399">B379</f>
        <v>0</v>
      </c>
      <c r="C399" s="37">
        <f t="shared" si="155"/>
        <v>0</v>
      </c>
      <c r="D399" s="37">
        <f t="shared" si="155"/>
        <v>0</v>
      </c>
      <c r="E399" s="37">
        <f t="shared" si="155"/>
        <v>0</v>
      </c>
      <c r="F399" s="37">
        <f t="shared" si="155"/>
        <v>0</v>
      </c>
      <c r="G399" s="37">
        <f t="shared" si="155"/>
        <v>0</v>
      </c>
      <c r="H399" s="37">
        <f t="shared" si="155"/>
        <v>0</v>
      </c>
      <c r="I399" s="37">
        <f t="shared" si="155"/>
        <v>0</v>
      </c>
      <c r="J399" s="37">
        <f t="shared" si="155"/>
        <v>0</v>
      </c>
      <c r="K399" s="37">
        <f t="shared" si="155"/>
        <v>0</v>
      </c>
      <c r="L399" s="37">
        <f t="shared" si="155"/>
        <v>0</v>
      </c>
      <c r="M399" s="37">
        <f t="shared" si="155"/>
        <v>0</v>
      </c>
      <c r="N399" s="37">
        <f t="shared" si="155"/>
        <v>0</v>
      </c>
      <c r="O399" s="37">
        <f t="shared" si="155"/>
        <v>0</v>
      </c>
    </row>
    <row r="400" spans="1:15" s="4" customFormat="1" ht="12.75">
      <c r="A400" s="37" t="str">
        <f>A390</f>
        <v>Kosten für Strom in € Feuerwehrhaus</v>
      </c>
      <c r="B400" s="37">
        <f aca="true" t="shared" si="156" ref="B400:O400">B390</f>
        <v>500</v>
      </c>
      <c r="C400" s="37">
        <f t="shared" si="156"/>
        <v>600</v>
      </c>
      <c r="D400" s="37">
        <f t="shared" si="156"/>
        <v>250</v>
      </c>
      <c r="E400" s="37">
        <f t="shared" si="156"/>
        <v>620</v>
      </c>
      <c r="F400" s="37">
        <f t="shared" si="156"/>
        <v>420</v>
      </c>
      <c r="G400" s="37">
        <f t="shared" si="156"/>
        <v>880</v>
      </c>
      <c r="H400" s="37">
        <f t="shared" si="156"/>
        <v>0</v>
      </c>
      <c r="I400" s="37">
        <f t="shared" si="156"/>
        <v>0</v>
      </c>
      <c r="J400" s="37">
        <f t="shared" si="156"/>
        <v>0</v>
      </c>
      <c r="K400" s="37">
        <f t="shared" si="156"/>
        <v>0</v>
      </c>
      <c r="L400" s="37">
        <f t="shared" si="156"/>
        <v>0</v>
      </c>
      <c r="M400" s="37">
        <f t="shared" si="156"/>
        <v>0</v>
      </c>
      <c r="N400" s="37">
        <f t="shared" si="156"/>
        <v>0</v>
      </c>
      <c r="O400" s="37">
        <f t="shared" si="156"/>
        <v>0</v>
      </c>
    </row>
    <row r="401" spans="1:15" s="5" customFormat="1" ht="12.75">
      <c r="A401" s="12" t="s">
        <v>221</v>
      </c>
      <c r="B401" s="38">
        <f aca="true" t="shared" si="157" ref="B401:O401">SUM(B399:B400)</f>
        <v>500</v>
      </c>
      <c r="C401" s="38">
        <f t="shared" si="157"/>
        <v>600</v>
      </c>
      <c r="D401" s="38">
        <f t="shared" si="157"/>
        <v>250</v>
      </c>
      <c r="E401" s="38">
        <f t="shared" si="157"/>
        <v>620</v>
      </c>
      <c r="F401" s="38">
        <f t="shared" si="157"/>
        <v>420</v>
      </c>
      <c r="G401" s="38">
        <f t="shared" si="157"/>
        <v>880</v>
      </c>
      <c r="H401" s="38">
        <f t="shared" si="157"/>
        <v>0</v>
      </c>
      <c r="I401" s="38">
        <f t="shared" si="157"/>
        <v>0</v>
      </c>
      <c r="J401" s="38">
        <f t="shared" si="157"/>
        <v>0</v>
      </c>
      <c r="K401" s="38">
        <f t="shared" si="157"/>
        <v>0</v>
      </c>
      <c r="L401" s="38">
        <f t="shared" si="157"/>
        <v>0</v>
      </c>
      <c r="M401" s="38">
        <f t="shared" si="157"/>
        <v>0</v>
      </c>
      <c r="N401" s="38">
        <f t="shared" si="157"/>
        <v>0</v>
      </c>
      <c r="O401" s="38">
        <f t="shared" si="157"/>
        <v>0</v>
      </c>
    </row>
    <row r="402" ht="12.75">
      <c r="A402" s="6"/>
    </row>
    <row r="403" ht="12.75">
      <c r="A403" s="6"/>
    </row>
    <row r="404" s="28" customFormat="1" ht="12.75"/>
    <row r="405" ht="12.75">
      <c r="A405" s="6"/>
    </row>
    <row r="406" ht="15.75">
      <c r="A406" s="47" t="s">
        <v>105</v>
      </c>
    </row>
    <row r="407" spans="1:15" ht="12.75">
      <c r="A407" s="5" t="s">
        <v>11</v>
      </c>
      <c r="B407" s="5">
        <v>2007</v>
      </c>
      <c r="C407" s="5">
        <v>2008</v>
      </c>
      <c r="D407" s="5">
        <v>2009</v>
      </c>
      <c r="E407" s="5">
        <v>2010</v>
      </c>
      <c r="F407" s="5">
        <v>2011</v>
      </c>
      <c r="G407" s="5">
        <v>2012</v>
      </c>
      <c r="H407" s="5">
        <v>2013</v>
      </c>
      <c r="I407" s="5">
        <v>2014</v>
      </c>
      <c r="J407" s="5">
        <v>2015</v>
      </c>
      <c r="K407" s="5">
        <v>2016</v>
      </c>
      <c r="L407" s="5">
        <v>2017</v>
      </c>
      <c r="M407" s="5">
        <v>2018</v>
      </c>
      <c r="N407" s="5">
        <v>2019</v>
      </c>
      <c r="O407" s="5">
        <v>2020</v>
      </c>
    </row>
    <row r="408" spans="1:7" s="7" customFormat="1" ht="12.75">
      <c r="A408" s="10" t="s">
        <v>17</v>
      </c>
      <c r="B408" s="7">
        <v>100</v>
      </c>
      <c r="C408" s="7">
        <v>100</v>
      </c>
      <c r="D408" s="7">
        <v>100</v>
      </c>
      <c r="E408" s="7">
        <v>100</v>
      </c>
      <c r="F408" s="7">
        <v>100</v>
      </c>
      <c r="G408" s="7">
        <v>100</v>
      </c>
    </row>
    <row r="409" ht="12.75">
      <c r="A409" s="6"/>
    </row>
    <row r="410" ht="12.75">
      <c r="A410" s="2" t="s">
        <v>18</v>
      </c>
    </row>
    <row r="411" s="7" customFormat="1" ht="12.75">
      <c r="A411" s="10" t="s">
        <v>0</v>
      </c>
    </row>
    <row r="412" s="7" customFormat="1" ht="12.75">
      <c r="A412" s="10" t="s">
        <v>55</v>
      </c>
    </row>
    <row r="413" s="7" customFormat="1" ht="12.75">
      <c r="A413" s="96" t="s">
        <v>148</v>
      </c>
    </row>
    <row r="414" s="7" customFormat="1" ht="12.75">
      <c r="A414" s="10" t="s">
        <v>7</v>
      </c>
    </row>
    <row r="415" s="7" customFormat="1" ht="12.75">
      <c r="A415" s="10" t="s">
        <v>8</v>
      </c>
    </row>
    <row r="416" s="7" customFormat="1" ht="12.75">
      <c r="A416" s="10" t="s">
        <v>1</v>
      </c>
    </row>
    <row r="417" s="24" customFormat="1" ht="12.75"/>
    <row r="418" spans="2:15" s="19" customFormat="1" ht="12.75">
      <c r="B418" s="19">
        <v>2007</v>
      </c>
      <c r="C418" s="19">
        <v>2008</v>
      </c>
      <c r="D418" s="19">
        <v>2009</v>
      </c>
      <c r="E418" s="19">
        <v>2010</v>
      </c>
      <c r="F418" s="19">
        <v>2011</v>
      </c>
      <c r="G418" s="19">
        <v>2012</v>
      </c>
      <c r="H418" s="19">
        <v>2013</v>
      </c>
      <c r="I418" s="19">
        <v>2014</v>
      </c>
      <c r="J418" s="19">
        <v>2015</v>
      </c>
      <c r="K418" s="19">
        <v>2016</v>
      </c>
      <c r="L418" s="19">
        <v>2017</v>
      </c>
      <c r="M418" s="19">
        <v>2018</v>
      </c>
      <c r="N418" s="19">
        <v>2019</v>
      </c>
      <c r="O418" s="19">
        <v>2020</v>
      </c>
    </row>
    <row r="419" spans="1:15" s="7" customFormat="1" ht="12.75">
      <c r="A419" s="18" t="s">
        <v>106</v>
      </c>
      <c r="B419" s="7">
        <f>B411*$B$537+B412*$B$538+B414*$B$540+B415*$B$541+B416+B413*$B$539</f>
        <v>0</v>
      </c>
      <c r="C419" s="7">
        <f aca="true" t="shared" si="158" ref="C419:O419">C411*$B$537+C412*$B$538+C414*$B$540+C415*$B$541+C416+C413*$B$539</f>
        <v>0</v>
      </c>
      <c r="D419" s="7">
        <f t="shared" si="158"/>
        <v>0</v>
      </c>
      <c r="E419" s="7">
        <f t="shared" si="158"/>
        <v>0</v>
      </c>
      <c r="F419" s="7">
        <f t="shared" si="158"/>
        <v>0</v>
      </c>
      <c r="G419" s="7">
        <f t="shared" si="158"/>
        <v>0</v>
      </c>
      <c r="H419" s="7">
        <f t="shared" si="158"/>
        <v>0</v>
      </c>
      <c r="I419" s="7">
        <f t="shared" si="158"/>
        <v>0</v>
      </c>
      <c r="J419" s="7">
        <f t="shared" si="158"/>
        <v>0</v>
      </c>
      <c r="K419" s="7">
        <f t="shared" si="158"/>
        <v>0</v>
      </c>
      <c r="L419" s="7">
        <f t="shared" si="158"/>
        <v>0</v>
      </c>
      <c r="M419" s="7">
        <f t="shared" si="158"/>
        <v>0</v>
      </c>
      <c r="N419" s="7">
        <f t="shared" si="158"/>
        <v>0</v>
      </c>
      <c r="O419" s="7">
        <f t="shared" si="158"/>
        <v>0</v>
      </c>
    </row>
    <row r="420" spans="1:15" s="7" customFormat="1" ht="12.75">
      <c r="A420" s="18" t="s">
        <v>107</v>
      </c>
      <c r="B420" s="7">
        <f aca="true" t="shared" si="159" ref="B420:O420">B419/B408</f>
        <v>0</v>
      </c>
      <c r="C420" s="7">
        <f t="shared" si="159"/>
        <v>0</v>
      </c>
      <c r="D420" s="7">
        <f t="shared" si="159"/>
        <v>0</v>
      </c>
      <c r="E420" s="7">
        <f t="shared" si="159"/>
        <v>0</v>
      </c>
      <c r="F420" s="7">
        <f t="shared" si="159"/>
        <v>0</v>
      </c>
      <c r="G420" s="7">
        <f t="shared" si="159"/>
        <v>0</v>
      </c>
      <c r="H420" s="7" t="e">
        <f t="shared" si="159"/>
        <v>#DIV/0!</v>
      </c>
      <c r="I420" s="7" t="e">
        <f t="shared" si="159"/>
        <v>#DIV/0!</v>
      </c>
      <c r="J420" s="7" t="e">
        <f t="shared" si="159"/>
        <v>#DIV/0!</v>
      </c>
      <c r="K420" s="7" t="e">
        <f t="shared" si="159"/>
        <v>#DIV/0!</v>
      </c>
      <c r="L420" s="7" t="e">
        <f t="shared" si="159"/>
        <v>#DIV/0!</v>
      </c>
      <c r="M420" s="7" t="e">
        <f t="shared" si="159"/>
        <v>#DIV/0!</v>
      </c>
      <c r="N420" s="7" t="e">
        <f t="shared" si="159"/>
        <v>#DIV/0!</v>
      </c>
      <c r="O420" s="7" t="e">
        <f t="shared" si="159"/>
        <v>#DIV/0!</v>
      </c>
    </row>
    <row r="421" s="9" customFormat="1" ht="12.75">
      <c r="A421" s="26"/>
    </row>
    <row r="422" spans="2:15" s="19" customFormat="1" ht="12.75">
      <c r="B422" s="19">
        <v>2007</v>
      </c>
      <c r="C422" s="19">
        <v>2008</v>
      </c>
      <c r="D422" s="19">
        <v>2009</v>
      </c>
      <c r="E422" s="19">
        <v>2010</v>
      </c>
      <c r="F422" s="19">
        <v>2011</v>
      </c>
      <c r="G422" s="19">
        <v>2012</v>
      </c>
      <c r="H422" s="19">
        <v>2013</v>
      </c>
      <c r="I422" s="19">
        <v>2014</v>
      </c>
      <c r="J422" s="19">
        <v>2015</v>
      </c>
      <c r="K422" s="19">
        <v>2016</v>
      </c>
      <c r="L422" s="19">
        <v>2017</v>
      </c>
      <c r="M422" s="19">
        <v>2018</v>
      </c>
      <c r="N422" s="19">
        <v>2019</v>
      </c>
      <c r="O422" s="19">
        <v>2020</v>
      </c>
    </row>
    <row r="423" s="22" customFormat="1" ht="12.75">
      <c r="A423" s="21" t="s">
        <v>108</v>
      </c>
    </row>
    <row r="424" spans="1:15" s="27" customFormat="1" ht="12.75">
      <c r="A424" s="23" t="s">
        <v>109</v>
      </c>
      <c r="B424" s="27" t="e">
        <f aca="true" t="shared" si="160" ref="B424:O424">B423*100/B419</f>
        <v>#DIV/0!</v>
      </c>
      <c r="C424" s="27" t="e">
        <f t="shared" si="160"/>
        <v>#DIV/0!</v>
      </c>
      <c r="D424" s="27" t="e">
        <f t="shared" si="160"/>
        <v>#DIV/0!</v>
      </c>
      <c r="E424" s="27" t="e">
        <f t="shared" si="160"/>
        <v>#DIV/0!</v>
      </c>
      <c r="F424" s="27" t="e">
        <f t="shared" si="160"/>
        <v>#DIV/0!</v>
      </c>
      <c r="G424" s="27" t="e">
        <f t="shared" si="160"/>
        <v>#DIV/0!</v>
      </c>
      <c r="H424" s="27" t="e">
        <f t="shared" si="160"/>
        <v>#DIV/0!</v>
      </c>
      <c r="I424" s="27" t="e">
        <f t="shared" si="160"/>
        <v>#DIV/0!</v>
      </c>
      <c r="J424" s="27" t="e">
        <f t="shared" si="160"/>
        <v>#DIV/0!</v>
      </c>
      <c r="K424" s="27" t="e">
        <f t="shared" si="160"/>
        <v>#DIV/0!</v>
      </c>
      <c r="L424" s="27" t="e">
        <f t="shared" si="160"/>
        <v>#DIV/0!</v>
      </c>
      <c r="M424" s="27" t="e">
        <f t="shared" si="160"/>
        <v>#DIV/0!</v>
      </c>
      <c r="N424" s="27" t="e">
        <f t="shared" si="160"/>
        <v>#DIV/0!</v>
      </c>
      <c r="O424" s="27" t="e">
        <f t="shared" si="160"/>
        <v>#DIV/0!</v>
      </c>
    </row>
    <row r="425" ht="12.75">
      <c r="A425" s="6"/>
    </row>
    <row r="426" ht="12.75">
      <c r="A426" s="6"/>
    </row>
    <row r="427" ht="12.75">
      <c r="A427" s="31" t="s">
        <v>104</v>
      </c>
    </row>
    <row r="428" spans="1:15" s="4" customFormat="1" ht="12.75">
      <c r="A428" s="5" t="s">
        <v>11</v>
      </c>
      <c r="B428" s="19">
        <v>2007</v>
      </c>
      <c r="C428" s="19">
        <v>2008</v>
      </c>
      <c r="D428" s="19">
        <v>2009</v>
      </c>
      <c r="E428" s="19">
        <v>2010</v>
      </c>
      <c r="F428" s="19">
        <v>2011</v>
      </c>
      <c r="G428" s="19">
        <v>2012</v>
      </c>
      <c r="H428" s="19">
        <v>2013</v>
      </c>
      <c r="I428" s="19">
        <v>2014</v>
      </c>
      <c r="J428" s="19">
        <v>2015</v>
      </c>
      <c r="K428" s="19">
        <v>2016</v>
      </c>
      <c r="L428" s="19">
        <v>2017</v>
      </c>
      <c r="M428" s="19">
        <v>2018</v>
      </c>
      <c r="N428" s="19">
        <v>2019</v>
      </c>
      <c r="O428" s="19">
        <v>2020</v>
      </c>
    </row>
    <row r="429" spans="1:7" s="119" customFormat="1" ht="12.75">
      <c r="A429" s="119" t="s">
        <v>138</v>
      </c>
      <c r="B429" s="119">
        <v>2000</v>
      </c>
      <c r="C429" s="119">
        <v>2100</v>
      </c>
      <c r="D429" s="119">
        <v>1800</v>
      </c>
      <c r="E429" s="119">
        <v>2800</v>
      </c>
      <c r="F429" s="119">
        <v>1900</v>
      </c>
      <c r="G429" s="119">
        <v>2600</v>
      </c>
    </row>
    <row r="430" spans="1:7" s="120" customFormat="1" ht="12.75">
      <c r="A430" s="120" t="s">
        <v>139</v>
      </c>
      <c r="B430" s="120">
        <v>500</v>
      </c>
      <c r="C430" s="120">
        <v>525</v>
      </c>
      <c r="D430" s="120">
        <v>450</v>
      </c>
      <c r="E430" s="120">
        <v>700</v>
      </c>
      <c r="F430" s="120">
        <v>475</v>
      </c>
      <c r="G430" s="120">
        <v>650</v>
      </c>
    </row>
    <row r="431" spans="1:7" s="119" customFormat="1" ht="12.75">
      <c r="A431" s="119" t="s">
        <v>140</v>
      </c>
      <c r="B431" s="119">
        <v>3000</v>
      </c>
      <c r="C431" s="119">
        <v>3200</v>
      </c>
      <c r="D431" s="119">
        <v>2500</v>
      </c>
      <c r="E431" s="119">
        <v>3100</v>
      </c>
      <c r="F431" s="119">
        <v>3200</v>
      </c>
      <c r="G431" s="119">
        <v>2500</v>
      </c>
    </row>
    <row r="432" spans="1:7" s="120" customFormat="1" ht="12.75">
      <c r="A432" s="120" t="s">
        <v>141</v>
      </c>
      <c r="B432" s="120">
        <v>800</v>
      </c>
      <c r="C432" s="120">
        <v>820</v>
      </c>
      <c r="D432" s="120">
        <v>680</v>
      </c>
      <c r="E432" s="120">
        <v>820</v>
      </c>
      <c r="F432" s="120">
        <v>820</v>
      </c>
      <c r="G432" s="120">
        <v>680</v>
      </c>
    </row>
    <row r="433" spans="1:15" s="16" customFormat="1" ht="12.75">
      <c r="A433" s="20" t="s">
        <v>110</v>
      </c>
      <c r="B433" s="16">
        <f aca="true" t="shared" si="161" ref="B433:F434">B429+B431</f>
        <v>5000</v>
      </c>
      <c r="C433" s="16">
        <f t="shared" si="161"/>
        <v>5300</v>
      </c>
      <c r="D433" s="16">
        <f t="shared" si="161"/>
        <v>4300</v>
      </c>
      <c r="E433" s="16">
        <f t="shared" si="161"/>
        <v>5900</v>
      </c>
      <c r="F433" s="16">
        <f t="shared" si="161"/>
        <v>5100</v>
      </c>
      <c r="G433" s="16">
        <f aca="true" t="shared" si="162" ref="G433:O433">G429+G431</f>
        <v>5100</v>
      </c>
      <c r="H433" s="16">
        <f t="shared" si="162"/>
        <v>0</v>
      </c>
      <c r="I433" s="16">
        <f t="shared" si="162"/>
        <v>0</v>
      </c>
      <c r="J433" s="16">
        <f t="shared" si="162"/>
        <v>0</v>
      </c>
      <c r="K433" s="16">
        <f t="shared" si="162"/>
        <v>0</v>
      </c>
      <c r="L433" s="16">
        <f t="shared" si="162"/>
        <v>0</v>
      </c>
      <c r="M433" s="16">
        <f t="shared" si="162"/>
        <v>0</v>
      </c>
      <c r="N433" s="16">
        <f t="shared" si="162"/>
        <v>0</v>
      </c>
      <c r="O433" s="16">
        <f t="shared" si="162"/>
        <v>0</v>
      </c>
    </row>
    <row r="434" spans="1:15" s="22" customFormat="1" ht="12.75">
      <c r="A434" s="21" t="s">
        <v>111</v>
      </c>
      <c r="B434" s="22">
        <f t="shared" si="161"/>
        <v>1300</v>
      </c>
      <c r="C434" s="22">
        <f t="shared" si="161"/>
        <v>1345</v>
      </c>
      <c r="D434" s="22">
        <f t="shared" si="161"/>
        <v>1130</v>
      </c>
      <c r="E434" s="22">
        <f t="shared" si="161"/>
        <v>1520</v>
      </c>
      <c r="F434" s="22">
        <f t="shared" si="161"/>
        <v>1295</v>
      </c>
      <c r="G434" s="22">
        <f aca="true" t="shared" si="163" ref="G434:O434">G430+G432</f>
        <v>1330</v>
      </c>
      <c r="H434" s="22">
        <f t="shared" si="163"/>
        <v>0</v>
      </c>
      <c r="I434" s="22">
        <f t="shared" si="163"/>
        <v>0</v>
      </c>
      <c r="J434" s="22">
        <f t="shared" si="163"/>
        <v>0</v>
      </c>
      <c r="K434" s="22">
        <f t="shared" si="163"/>
        <v>0</v>
      </c>
      <c r="L434" s="22">
        <f t="shared" si="163"/>
        <v>0</v>
      </c>
      <c r="M434" s="22">
        <f t="shared" si="163"/>
        <v>0</v>
      </c>
      <c r="N434" s="22">
        <f t="shared" si="163"/>
        <v>0</v>
      </c>
      <c r="O434" s="22">
        <f t="shared" si="163"/>
        <v>0</v>
      </c>
    </row>
    <row r="435" spans="1:15" s="27" customFormat="1" ht="12.75">
      <c r="A435" s="76" t="s">
        <v>112</v>
      </c>
      <c r="B435" s="27">
        <f aca="true" t="shared" si="164" ref="B435:O435">B434*100/B433</f>
        <v>26</v>
      </c>
      <c r="C435" s="27">
        <f t="shared" si="164"/>
        <v>25.37735849056604</v>
      </c>
      <c r="D435" s="27">
        <f t="shared" si="164"/>
        <v>26.27906976744186</v>
      </c>
      <c r="E435" s="27">
        <f t="shared" si="164"/>
        <v>25.76271186440678</v>
      </c>
      <c r="F435" s="27">
        <f t="shared" si="164"/>
        <v>25.392156862745097</v>
      </c>
      <c r="G435" s="27">
        <f t="shared" si="164"/>
        <v>26.07843137254902</v>
      </c>
      <c r="H435" s="27" t="e">
        <f t="shared" si="164"/>
        <v>#DIV/0!</v>
      </c>
      <c r="I435" s="27" t="e">
        <f t="shared" si="164"/>
        <v>#DIV/0!</v>
      </c>
      <c r="J435" s="27" t="e">
        <f t="shared" si="164"/>
        <v>#DIV/0!</v>
      </c>
      <c r="K435" s="27" t="e">
        <f t="shared" si="164"/>
        <v>#DIV/0!</v>
      </c>
      <c r="L435" s="27" t="e">
        <f t="shared" si="164"/>
        <v>#DIV/0!</v>
      </c>
      <c r="M435" s="27" t="e">
        <f t="shared" si="164"/>
        <v>#DIV/0!</v>
      </c>
      <c r="N435" s="27" t="e">
        <f t="shared" si="164"/>
        <v>#DIV/0!</v>
      </c>
      <c r="O435" s="27" t="e">
        <f t="shared" si="164"/>
        <v>#DIV/0!</v>
      </c>
    </row>
    <row r="436" ht="12.75">
      <c r="A436" s="6"/>
    </row>
    <row r="437" ht="12.75">
      <c r="A437" s="6"/>
    </row>
    <row r="438" ht="12.75">
      <c r="A438" s="49" t="s">
        <v>16</v>
      </c>
    </row>
    <row r="439" spans="1:15" s="4" customFormat="1" ht="12.75">
      <c r="A439" s="5" t="s">
        <v>11</v>
      </c>
      <c r="B439" s="19">
        <v>2007</v>
      </c>
      <c r="C439" s="19">
        <v>2008</v>
      </c>
      <c r="D439" s="19">
        <v>2009</v>
      </c>
      <c r="E439" s="19">
        <v>2010</v>
      </c>
      <c r="F439" s="19">
        <v>2011</v>
      </c>
      <c r="G439" s="19">
        <v>2012</v>
      </c>
      <c r="H439" s="19">
        <v>2013</v>
      </c>
      <c r="I439" s="19">
        <v>2014</v>
      </c>
      <c r="J439" s="19">
        <v>2015</v>
      </c>
      <c r="K439" s="19">
        <v>2016</v>
      </c>
      <c r="L439" s="19">
        <v>2017</v>
      </c>
      <c r="M439" s="19">
        <v>2018</v>
      </c>
      <c r="N439" s="19">
        <v>2019</v>
      </c>
      <c r="O439" s="19">
        <v>2020</v>
      </c>
    </row>
    <row r="440" s="7" customFormat="1" ht="12.75">
      <c r="A440" s="20" t="s">
        <v>81</v>
      </c>
    </row>
    <row r="441" ht="12.75">
      <c r="A441" s="6"/>
    </row>
    <row r="442" ht="12.75">
      <c r="A442" s="6"/>
    </row>
    <row r="443" ht="12.75">
      <c r="A443" s="59" t="s">
        <v>137</v>
      </c>
    </row>
    <row r="444" spans="1:15" s="4" customFormat="1" ht="12.75">
      <c r="A444" s="5" t="s">
        <v>11</v>
      </c>
      <c r="B444" s="19">
        <v>2007</v>
      </c>
      <c r="C444" s="19">
        <v>2008</v>
      </c>
      <c r="D444" s="19">
        <v>2009</v>
      </c>
      <c r="E444" s="19">
        <v>2010</v>
      </c>
      <c r="F444" s="19">
        <v>2011</v>
      </c>
      <c r="G444" s="19">
        <v>2012</v>
      </c>
      <c r="H444" s="19">
        <v>2013</v>
      </c>
      <c r="I444" s="19">
        <v>2014</v>
      </c>
      <c r="J444" s="19">
        <v>2015</v>
      </c>
      <c r="K444" s="19">
        <v>2016</v>
      </c>
      <c r="L444" s="19">
        <v>2017</v>
      </c>
      <c r="M444" s="19">
        <v>2018</v>
      </c>
      <c r="N444" s="19">
        <v>2019</v>
      </c>
      <c r="O444" s="19">
        <v>2020</v>
      </c>
    </row>
    <row r="445" s="7" customFormat="1" ht="12.75">
      <c r="A445" s="10" t="s">
        <v>42</v>
      </c>
    </row>
    <row r="446" spans="1:7" s="7" customFormat="1" ht="12.75">
      <c r="A446" s="10" t="s">
        <v>43</v>
      </c>
      <c r="B446" s="7">
        <v>4000</v>
      </c>
      <c r="C446" s="7">
        <v>3800</v>
      </c>
      <c r="D446" s="7">
        <v>4200</v>
      </c>
      <c r="E446" s="7">
        <v>4100</v>
      </c>
      <c r="F446" s="7">
        <v>4500</v>
      </c>
      <c r="G446" s="7">
        <v>3800</v>
      </c>
    </row>
    <row r="447" spans="1:14" s="7" customFormat="1" ht="12.75">
      <c r="A447" s="10" t="s">
        <v>80</v>
      </c>
      <c r="B447" s="60"/>
      <c r="C447" s="60"/>
      <c r="D447" s="60"/>
      <c r="F447" s="60"/>
      <c r="H447" s="60"/>
      <c r="J447" s="60"/>
      <c r="L447" s="60"/>
      <c r="N447" s="60"/>
    </row>
    <row r="448" s="7" customFormat="1" ht="12.75">
      <c r="A448" s="10" t="s">
        <v>44</v>
      </c>
    </row>
    <row r="449" spans="1:4" ht="12.75">
      <c r="A449" s="61"/>
      <c r="B449" s="62"/>
      <c r="C449" s="61"/>
      <c r="D449" s="63"/>
    </row>
    <row r="450" spans="1:4" ht="12.75">
      <c r="A450" s="8" t="s">
        <v>45</v>
      </c>
      <c r="B450" s="61"/>
      <c r="C450" s="61"/>
      <c r="D450" s="61"/>
    </row>
    <row r="451" spans="1:2" s="1" customFormat="1" ht="12.75">
      <c r="A451" s="5"/>
      <c r="B451" s="64" t="s">
        <v>46</v>
      </c>
    </row>
    <row r="452" spans="1:3" ht="12.75">
      <c r="A452" s="4" t="s">
        <v>73</v>
      </c>
      <c r="B452" s="4">
        <v>8.9</v>
      </c>
      <c r="C452" s="1"/>
    </row>
    <row r="453" spans="1:3" ht="12.75">
      <c r="A453" s="4" t="s">
        <v>74</v>
      </c>
      <c r="B453" s="4">
        <v>9.8</v>
      </c>
      <c r="C453" s="1"/>
    </row>
    <row r="454" spans="1:3" ht="12.75">
      <c r="A454" s="4" t="s">
        <v>75</v>
      </c>
      <c r="B454" s="4">
        <v>13</v>
      </c>
      <c r="C454" s="1"/>
    </row>
    <row r="455" spans="1:3" ht="12.75">
      <c r="A455" s="4" t="s">
        <v>88</v>
      </c>
      <c r="B455" s="4">
        <v>9.2</v>
      </c>
      <c r="C455" s="1"/>
    </row>
    <row r="456" spans="1:2" ht="12.75">
      <c r="A456" s="6"/>
      <c r="B456" s="65"/>
    </row>
    <row r="457" ht="12.75">
      <c r="A457" s="6"/>
    </row>
    <row r="458" spans="2:15" s="19" customFormat="1" ht="12.75">
      <c r="B458" s="19">
        <v>2007</v>
      </c>
      <c r="C458" s="19">
        <v>2008</v>
      </c>
      <c r="D458" s="19">
        <v>2009</v>
      </c>
      <c r="E458" s="19">
        <v>2010</v>
      </c>
      <c r="F458" s="19">
        <v>2011</v>
      </c>
      <c r="G458" s="19">
        <v>2012</v>
      </c>
      <c r="H458" s="19">
        <v>2013</v>
      </c>
      <c r="I458" s="19">
        <v>2014</v>
      </c>
      <c r="J458" s="19">
        <v>2015</v>
      </c>
      <c r="K458" s="19">
        <v>2016</v>
      </c>
      <c r="L458" s="19">
        <v>2017</v>
      </c>
      <c r="M458" s="19">
        <v>2018</v>
      </c>
      <c r="N458" s="19">
        <v>2019</v>
      </c>
      <c r="O458" s="19">
        <v>2020</v>
      </c>
    </row>
    <row r="459" spans="1:15" s="7" customFormat="1" ht="12.75">
      <c r="A459" s="18" t="s">
        <v>82</v>
      </c>
      <c r="B459" s="7">
        <f>B445*$B$452+B446*$B$453+B447*$B$454+B448*$B$455</f>
        <v>39200</v>
      </c>
      <c r="C459" s="7">
        <f aca="true" t="shared" si="165" ref="C459:O459">C445*$B$452+C446*$B$453+C447*$B$454+C448*$B$455</f>
        <v>37240</v>
      </c>
      <c r="D459" s="7">
        <f t="shared" si="165"/>
        <v>41160</v>
      </c>
      <c r="E459" s="7">
        <f t="shared" si="165"/>
        <v>40180</v>
      </c>
      <c r="F459" s="7">
        <f t="shared" si="165"/>
        <v>44100</v>
      </c>
      <c r="G459" s="7">
        <f t="shared" si="165"/>
        <v>37240</v>
      </c>
      <c r="H459" s="7">
        <f t="shared" si="165"/>
        <v>0</v>
      </c>
      <c r="I459" s="7">
        <f t="shared" si="165"/>
        <v>0</v>
      </c>
      <c r="J459" s="7">
        <f t="shared" si="165"/>
        <v>0</v>
      </c>
      <c r="K459" s="7">
        <f t="shared" si="165"/>
        <v>0</v>
      </c>
      <c r="L459" s="7">
        <f t="shared" si="165"/>
        <v>0</v>
      </c>
      <c r="M459" s="7">
        <f t="shared" si="165"/>
        <v>0</v>
      </c>
      <c r="N459" s="7">
        <f t="shared" si="165"/>
        <v>0</v>
      </c>
      <c r="O459" s="7">
        <f t="shared" si="165"/>
        <v>0</v>
      </c>
    </row>
    <row r="460" spans="1:7" s="22" customFormat="1" ht="12.75">
      <c r="A460" s="66" t="s">
        <v>83</v>
      </c>
      <c r="B460" s="22">
        <v>5600</v>
      </c>
      <c r="C460" s="22">
        <v>5300</v>
      </c>
      <c r="D460" s="22">
        <v>5900</v>
      </c>
      <c r="E460" s="22">
        <v>5750</v>
      </c>
      <c r="F460" s="22">
        <v>6300</v>
      </c>
      <c r="G460" s="22">
        <v>5300</v>
      </c>
    </row>
    <row r="461" spans="1:15" s="27" customFormat="1" ht="12.75">
      <c r="A461" s="76" t="s">
        <v>86</v>
      </c>
      <c r="B461" s="27">
        <f aca="true" t="shared" si="166" ref="B461:O461">B460*100/B459</f>
        <v>14.285714285714286</v>
      </c>
      <c r="C461" s="27">
        <f t="shared" si="166"/>
        <v>14.232008592910848</v>
      </c>
      <c r="D461" s="27">
        <f t="shared" si="166"/>
        <v>14.334305150631682</v>
      </c>
      <c r="E461" s="27">
        <f t="shared" si="166"/>
        <v>14.310602289696366</v>
      </c>
      <c r="F461" s="27">
        <f t="shared" si="166"/>
        <v>14.285714285714286</v>
      </c>
      <c r="G461" s="27">
        <f t="shared" si="166"/>
        <v>14.232008592910848</v>
      </c>
      <c r="H461" s="27" t="e">
        <f t="shared" si="166"/>
        <v>#DIV/0!</v>
      </c>
      <c r="I461" s="27" t="e">
        <f t="shared" si="166"/>
        <v>#DIV/0!</v>
      </c>
      <c r="J461" s="27" t="e">
        <f t="shared" si="166"/>
        <v>#DIV/0!</v>
      </c>
      <c r="K461" s="27" t="e">
        <f t="shared" si="166"/>
        <v>#DIV/0!</v>
      </c>
      <c r="L461" s="27" t="e">
        <f t="shared" si="166"/>
        <v>#DIV/0!</v>
      </c>
      <c r="M461" s="27" t="e">
        <f t="shared" si="166"/>
        <v>#DIV/0!</v>
      </c>
      <c r="N461" s="27" t="e">
        <f t="shared" si="166"/>
        <v>#DIV/0!</v>
      </c>
      <c r="O461" s="27" t="e">
        <f t="shared" si="166"/>
        <v>#DIV/0!</v>
      </c>
    </row>
    <row r="462" ht="12.75">
      <c r="A462" s="6"/>
    </row>
    <row r="463" ht="12.75">
      <c r="A463" s="6"/>
    </row>
    <row r="464" ht="12.75">
      <c r="A464" s="6"/>
    </row>
    <row r="465" ht="12.75">
      <c r="A465" s="48" t="s">
        <v>28</v>
      </c>
    </row>
    <row r="466" spans="1:15" s="4" customFormat="1" ht="12.75">
      <c r="A466" s="12" t="s">
        <v>11</v>
      </c>
      <c r="B466" s="19">
        <v>2007</v>
      </c>
      <c r="C466" s="19">
        <v>2008</v>
      </c>
      <c r="D466" s="19">
        <v>2009</v>
      </c>
      <c r="E466" s="19">
        <v>2010</v>
      </c>
      <c r="F466" s="19">
        <v>2011</v>
      </c>
      <c r="G466" s="19">
        <v>2012</v>
      </c>
      <c r="H466" s="19">
        <v>2013</v>
      </c>
      <c r="I466" s="19">
        <v>2014</v>
      </c>
      <c r="J466" s="19">
        <v>2015</v>
      </c>
      <c r="K466" s="19">
        <v>2016</v>
      </c>
      <c r="L466" s="19">
        <v>2017</v>
      </c>
      <c r="M466" s="19">
        <v>2018</v>
      </c>
      <c r="N466" s="19">
        <v>2019</v>
      </c>
      <c r="O466" s="19">
        <v>2020</v>
      </c>
    </row>
    <row r="467" spans="1:15" s="4" customFormat="1" ht="12.75">
      <c r="A467" s="37" t="str">
        <f>A423</f>
        <v>Kosten für die Heizenergie in € Bauhof</v>
      </c>
      <c r="B467" s="37">
        <f aca="true" t="shared" si="167" ref="B467:O467">B423</f>
        <v>0</v>
      </c>
      <c r="C467" s="37">
        <f t="shared" si="167"/>
        <v>0</v>
      </c>
      <c r="D467" s="37">
        <f t="shared" si="167"/>
        <v>0</v>
      </c>
      <c r="E467" s="37">
        <f t="shared" si="167"/>
        <v>0</v>
      </c>
      <c r="F467" s="37">
        <f t="shared" si="167"/>
        <v>0</v>
      </c>
      <c r="G467" s="37">
        <f t="shared" si="167"/>
        <v>0</v>
      </c>
      <c r="H467" s="37">
        <f t="shared" si="167"/>
        <v>0</v>
      </c>
      <c r="I467" s="37">
        <f t="shared" si="167"/>
        <v>0</v>
      </c>
      <c r="J467" s="37">
        <f t="shared" si="167"/>
        <v>0</v>
      </c>
      <c r="K467" s="37">
        <f t="shared" si="167"/>
        <v>0</v>
      </c>
      <c r="L467" s="37">
        <f t="shared" si="167"/>
        <v>0</v>
      </c>
      <c r="M467" s="37">
        <f t="shared" si="167"/>
        <v>0</v>
      </c>
      <c r="N467" s="37">
        <f t="shared" si="167"/>
        <v>0</v>
      </c>
      <c r="O467" s="37">
        <f t="shared" si="167"/>
        <v>0</v>
      </c>
    </row>
    <row r="468" spans="1:15" s="4" customFormat="1" ht="12.75">
      <c r="A468" s="37" t="str">
        <f>A434</f>
        <v>Kosten für Strom in € Bauhof</v>
      </c>
      <c r="B468" s="37">
        <f aca="true" t="shared" si="168" ref="B468:O468">B434</f>
        <v>1300</v>
      </c>
      <c r="C468" s="37">
        <f t="shared" si="168"/>
        <v>1345</v>
      </c>
      <c r="D468" s="37">
        <f t="shared" si="168"/>
        <v>1130</v>
      </c>
      <c r="E468" s="37">
        <f t="shared" si="168"/>
        <v>1520</v>
      </c>
      <c r="F468" s="37">
        <f t="shared" si="168"/>
        <v>1295</v>
      </c>
      <c r="G468" s="37">
        <f t="shared" si="168"/>
        <v>1330</v>
      </c>
      <c r="H468" s="37">
        <f t="shared" si="168"/>
        <v>0</v>
      </c>
      <c r="I468" s="37">
        <f t="shared" si="168"/>
        <v>0</v>
      </c>
      <c r="J468" s="37">
        <f t="shared" si="168"/>
        <v>0</v>
      </c>
      <c r="K468" s="37">
        <f t="shared" si="168"/>
        <v>0</v>
      </c>
      <c r="L468" s="37">
        <f t="shared" si="168"/>
        <v>0</v>
      </c>
      <c r="M468" s="37">
        <f t="shared" si="168"/>
        <v>0</v>
      </c>
      <c r="N468" s="37">
        <f t="shared" si="168"/>
        <v>0</v>
      </c>
      <c r="O468" s="37">
        <f t="shared" si="168"/>
        <v>0</v>
      </c>
    </row>
    <row r="469" spans="1:15" s="4" customFormat="1" ht="12.75">
      <c r="A469" s="37" t="str">
        <f>A460</f>
        <v>Kosten für den Kraftstoff in € für Bauhof</v>
      </c>
      <c r="B469" s="37">
        <f aca="true" t="shared" si="169" ref="B469:O469">B460</f>
        <v>5600</v>
      </c>
      <c r="C469" s="37">
        <f t="shared" si="169"/>
        <v>5300</v>
      </c>
      <c r="D469" s="37">
        <f t="shared" si="169"/>
        <v>5900</v>
      </c>
      <c r="E469" s="37">
        <f t="shared" si="169"/>
        <v>5750</v>
      </c>
      <c r="F469" s="37">
        <f t="shared" si="169"/>
        <v>6300</v>
      </c>
      <c r="G469" s="37">
        <f t="shared" si="169"/>
        <v>5300</v>
      </c>
      <c r="H469" s="37">
        <f t="shared" si="169"/>
        <v>0</v>
      </c>
      <c r="I469" s="37">
        <f t="shared" si="169"/>
        <v>0</v>
      </c>
      <c r="J469" s="37">
        <f t="shared" si="169"/>
        <v>0</v>
      </c>
      <c r="K469" s="37">
        <f t="shared" si="169"/>
        <v>0</v>
      </c>
      <c r="L469" s="37">
        <f t="shared" si="169"/>
        <v>0</v>
      </c>
      <c r="M469" s="37">
        <f t="shared" si="169"/>
        <v>0</v>
      </c>
      <c r="N469" s="37">
        <f t="shared" si="169"/>
        <v>0</v>
      </c>
      <c r="O469" s="37">
        <f t="shared" si="169"/>
        <v>0</v>
      </c>
    </row>
    <row r="470" spans="1:15" s="5" customFormat="1" ht="12.75">
      <c r="A470" s="12" t="s">
        <v>56</v>
      </c>
      <c r="B470" s="38">
        <f aca="true" t="shared" si="170" ref="B470:O470">SUM(B467:B469)</f>
        <v>6900</v>
      </c>
      <c r="C470" s="38">
        <f t="shared" si="170"/>
        <v>6645</v>
      </c>
      <c r="D470" s="38">
        <f t="shared" si="170"/>
        <v>7030</v>
      </c>
      <c r="E470" s="38">
        <f t="shared" si="170"/>
        <v>7270</v>
      </c>
      <c r="F470" s="38">
        <f t="shared" si="170"/>
        <v>7595</v>
      </c>
      <c r="G470" s="38">
        <f t="shared" si="170"/>
        <v>6630</v>
      </c>
      <c r="H470" s="38">
        <f t="shared" si="170"/>
        <v>0</v>
      </c>
      <c r="I470" s="38">
        <f t="shared" si="170"/>
        <v>0</v>
      </c>
      <c r="J470" s="38">
        <f t="shared" si="170"/>
        <v>0</v>
      </c>
      <c r="K470" s="38">
        <f t="shared" si="170"/>
        <v>0</v>
      </c>
      <c r="L470" s="38">
        <f t="shared" si="170"/>
        <v>0</v>
      </c>
      <c r="M470" s="38">
        <f t="shared" si="170"/>
        <v>0</v>
      </c>
      <c r="N470" s="38">
        <f t="shared" si="170"/>
        <v>0</v>
      </c>
      <c r="O470" s="38">
        <f t="shared" si="170"/>
        <v>0</v>
      </c>
    </row>
    <row r="471" ht="12.75">
      <c r="A471" s="6"/>
    </row>
    <row r="472" ht="12.75">
      <c r="A472" s="6"/>
    </row>
    <row r="473" s="28" customFormat="1" ht="12.75"/>
    <row r="474" ht="12.75">
      <c r="A474" s="6"/>
    </row>
    <row r="475" ht="15.75">
      <c r="A475" s="47" t="s">
        <v>57</v>
      </c>
    </row>
    <row r="476" spans="1:15" ht="12.75">
      <c r="A476" s="5" t="s">
        <v>11</v>
      </c>
      <c r="B476" s="5">
        <v>2007</v>
      </c>
      <c r="C476" s="5">
        <v>2008</v>
      </c>
      <c r="D476" s="5">
        <v>2009</v>
      </c>
      <c r="E476" s="5">
        <v>2010</v>
      </c>
      <c r="F476" s="5">
        <v>2011</v>
      </c>
      <c r="G476" s="5">
        <v>2012</v>
      </c>
      <c r="H476" s="5">
        <v>2013</v>
      </c>
      <c r="I476" s="5">
        <v>2014</v>
      </c>
      <c r="J476" s="5">
        <v>2015</v>
      </c>
      <c r="K476" s="5">
        <v>2016</v>
      </c>
      <c r="L476" s="5">
        <v>2017</v>
      </c>
      <c r="M476" s="5">
        <v>2018</v>
      </c>
      <c r="N476" s="5">
        <v>2019</v>
      </c>
      <c r="O476" s="5">
        <v>2020</v>
      </c>
    </row>
    <row r="477" spans="1:7" s="7" customFormat="1" ht="12.75">
      <c r="A477" s="10" t="s">
        <v>17</v>
      </c>
      <c r="B477" s="7">
        <v>180</v>
      </c>
      <c r="C477" s="7">
        <v>180</v>
      </c>
      <c r="D477" s="7">
        <v>180</v>
      </c>
      <c r="E477" s="7">
        <v>180</v>
      </c>
      <c r="F477" s="7">
        <v>180</v>
      </c>
      <c r="G477" s="7">
        <v>180</v>
      </c>
    </row>
    <row r="478" ht="12.75">
      <c r="A478" s="6"/>
    </row>
    <row r="479" ht="12.75">
      <c r="A479" s="2" t="s">
        <v>18</v>
      </c>
    </row>
    <row r="480" s="7" customFormat="1" ht="12.75">
      <c r="A480" s="10" t="s">
        <v>0</v>
      </c>
    </row>
    <row r="481" s="7" customFormat="1" ht="12.75">
      <c r="A481" s="10" t="s">
        <v>55</v>
      </c>
    </row>
    <row r="482" s="7" customFormat="1" ht="12.75">
      <c r="A482" s="96" t="s">
        <v>148</v>
      </c>
    </row>
    <row r="483" s="7" customFormat="1" ht="12.75">
      <c r="A483" s="10" t="s">
        <v>7</v>
      </c>
    </row>
    <row r="484" s="7" customFormat="1" ht="12.75">
      <c r="A484" s="10" t="s">
        <v>8</v>
      </c>
    </row>
    <row r="485" spans="1:7" s="7" customFormat="1" ht="12.75">
      <c r="A485" s="10" t="s">
        <v>1</v>
      </c>
      <c r="B485" s="7">
        <v>3400</v>
      </c>
      <c r="C485" s="7">
        <v>5500</v>
      </c>
      <c r="D485" s="7">
        <v>6700</v>
      </c>
      <c r="E485" s="7">
        <v>7000</v>
      </c>
      <c r="F485" s="7">
        <v>4200</v>
      </c>
      <c r="G485" s="7">
        <v>4500</v>
      </c>
    </row>
    <row r="486" s="24" customFormat="1" ht="12.75"/>
    <row r="487" spans="2:15" s="19" customFormat="1" ht="12.75">
      <c r="B487" s="19">
        <v>2007</v>
      </c>
      <c r="C487" s="19">
        <v>2008</v>
      </c>
      <c r="D487" s="19">
        <v>2009</v>
      </c>
      <c r="E487" s="19">
        <v>2010</v>
      </c>
      <c r="F487" s="19">
        <v>2011</v>
      </c>
      <c r="G487" s="19">
        <v>2012</v>
      </c>
      <c r="H487" s="19">
        <v>2013</v>
      </c>
      <c r="I487" s="19">
        <v>2014</v>
      </c>
      <c r="J487" s="19">
        <v>2015</v>
      </c>
      <c r="K487" s="19">
        <v>2016</v>
      </c>
      <c r="L487" s="19">
        <v>2017</v>
      </c>
      <c r="M487" s="19">
        <v>2018</v>
      </c>
      <c r="N487" s="19">
        <v>2019</v>
      </c>
      <c r="O487" s="19">
        <v>2020</v>
      </c>
    </row>
    <row r="488" spans="1:15" s="7" customFormat="1" ht="12.75">
      <c r="A488" s="18" t="s">
        <v>61</v>
      </c>
      <c r="B488" s="7">
        <f>B480*$B$537+B481*$B$538+B483*$B$540+B484*$B$541+B485+B482*$B$539</f>
        <v>3400</v>
      </c>
      <c r="C488" s="7">
        <f aca="true" t="shared" si="171" ref="C488:O488">C480*$B$537+C481*$B$538+C483*$B$540+C484*$B$541+C485+C482*$B$539</f>
        <v>5500</v>
      </c>
      <c r="D488" s="7">
        <f t="shared" si="171"/>
        <v>6700</v>
      </c>
      <c r="E488" s="7">
        <f t="shared" si="171"/>
        <v>7000</v>
      </c>
      <c r="F488" s="7">
        <f t="shared" si="171"/>
        <v>4200</v>
      </c>
      <c r="G488" s="7">
        <f t="shared" si="171"/>
        <v>4500</v>
      </c>
      <c r="H488" s="7">
        <f t="shared" si="171"/>
        <v>0</v>
      </c>
      <c r="I488" s="7">
        <f t="shared" si="171"/>
        <v>0</v>
      </c>
      <c r="J488" s="7">
        <f t="shared" si="171"/>
        <v>0</v>
      </c>
      <c r="K488" s="7">
        <f t="shared" si="171"/>
        <v>0</v>
      </c>
      <c r="L488" s="7">
        <f t="shared" si="171"/>
        <v>0</v>
      </c>
      <c r="M488" s="7">
        <f t="shared" si="171"/>
        <v>0</v>
      </c>
      <c r="N488" s="7">
        <f t="shared" si="171"/>
        <v>0</v>
      </c>
      <c r="O488" s="7">
        <f t="shared" si="171"/>
        <v>0</v>
      </c>
    </row>
    <row r="489" spans="1:15" s="7" customFormat="1" ht="12.75">
      <c r="A489" s="18" t="s">
        <v>62</v>
      </c>
      <c r="B489" s="7">
        <f aca="true" t="shared" si="172" ref="B489:O489">B488/B477</f>
        <v>18.88888888888889</v>
      </c>
      <c r="C489" s="7">
        <f t="shared" si="172"/>
        <v>30.555555555555557</v>
      </c>
      <c r="D489" s="7">
        <f t="shared" si="172"/>
        <v>37.22222222222222</v>
      </c>
      <c r="E489" s="7">
        <f t="shared" si="172"/>
        <v>38.888888888888886</v>
      </c>
      <c r="F489" s="7">
        <f t="shared" si="172"/>
        <v>23.333333333333332</v>
      </c>
      <c r="G489" s="7">
        <f t="shared" si="172"/>
        <v>25</v>
      </c>
      <c r="H489" s="7" t="e">
        <f t="shared" si="172"/>
        <v>#DIV/0!</v>
      </c>
      <c r="I489" s="7" t="e">
        <f t="shared" si="172"/>
        <v>#DIV/0!</v>
      </c>
      <c r="J489" s="7" t="e">
        <f t="shared" si="172"/>
        <v>#DIV/0!</v>
      </c>
      <c r="K489" s="7" t="e">
        <f t="shared" si="172"/>
        <v>#DIV/0!</v>
      </c>
      <c r="L489" s="7" t="e">
        <f t="shared" si="172"/>
        <v>#DIV/0!</v>
      </c>
      <c r="M489" s="7" t="e">
        <f t="shared" si="172"/>
        <v>#DIV/0!</v>
      </c>
      <c r="N489" s="7" t="e">
        <f t="shared" si="172"/>
        <v>#DIV/0!</v>
      </c>
      <c r="O489" s="7" t="e">
        <f t="shared" si="172"/>
        <v>#DIV/0!</v>
      </c>
    </row>
    <row r="490" s="9" customFormat="1" ht="12.75">
      <c r="A490" s="26"/>
    </row>
    <row r="491" spans="2:15" s="19" customFormat="1" ht="12.75">
      <c r="B491" s="19">
        <v>2007</v>
      </c>
      <c r="C491" s="19">
        <v>2008</v>
      </c>
      <c r="D491" s="19">
        <v>2009</v>
      </c>
      <c r="E491" s="19">
        <v>2010</v>
      </c>
      <c r="F491" s="19">
        <v>2011</v>
      </c>
      <c r="G491" s="19">
        <v>2012</v>
      </c>
      <c r="H491" s="19">
        <v>2013</v>
      </c>
      <c r="I491" s="19">
        <v>2014</v>
      </c>
      <c r="J491" s="19">
        <v>2015</v>
      </c>
      <c r="K491" s="19">
        <v>2016</v>
      </c>
      <c r="L491" s="19">
        <v>2017</v>
      </c>
      <c r="M491" s="19">
        <v>2018</v>
      </c>
      <c r="N491" s="19">
        <v>2019</v>
      </c>
      <c r="O491" s="19">
        <v>2020</v>
      </c>
    </row>
    <row r="492" spans="1:7" s="22" customFormat="1" ht="12.75">
      <c r="A492" s="21" t="s">
        <v>63</v>
      </c>
      <c r="B492" s="22">
        <v>350</v>
      </c>
      <c r="C492" s="22">
        <v>540</v>
      </c>
      <c r="D492" s="22">
        <v>650</v>
      </c>
      <c r="E492" s="22">
        <v>640</v>
      </c>
      <c r="F492" s="22">
        <v>430</v>
      </c>
      <c r="G492" s="22">
        <v>450</v>
      </c>
    </row>
    <row r="493" spans="1:15" s="27" customFormat="1" ht="12.75">
      <c r="A493" s="76" t="s">
        <v>64</v>
      </c>
      <c r="B493" s="27">
        <f aca="true" t="shared" si="173" ref="B493:O493">B492*100/B488</f>
        <v>10.294117647058824</v>
      </c>
      <c r="C493" s="27">
        <f t="shared" si="173"/>
        <v>9.818181818181818</v>
      </c>
      <c r="D493" s="27">
        <f t="shared" si="173"/>
        <v>9.701492537313433</v>
      </c>
      <c r="E493" s="27">
        <f t="shared" si="173"/>
        <v>9.142857142857142</v>
      </c>
      <c r="F493" s="27">
        <f t="shared" si="173"/>
        <v>10.238095238095237</v>
      </c>
      <c r="G493" s="27">
        <f t="shared" si="173"/>
        <v>10</v>
      </c>
      <c r="H493" s="27" t="e">
        <f t="shared" si="173"/>
        <v>#DIV/0!</v>
      </c>
      <c r="I493" s="27" t="e">
        <f t="shared" si="173"/>
        <v>#DIV/0!</v>
      </c>
      <c r="J493" s="27" t="e">
        <f t="shared" si="173"/>
        <v>#DIV/0!</v>
      </c>
      <c r="K493" s="27" t="e">
        <f t="shared" si="173"/>
        <v>#DIV/0!</v>
      </c>
      <c r="L493" s="27" t="e">
        <f t="shared" si="173"/>
        <v>#DIV/0!</v>
      </c>
      <c r="M493" s="27" t="e">
        <f t="shared" si="173"/>
        <v>#DIV/0!</v>
      </c>
      <c r="N493" s="27" t="e">
        <f t="shared" si="173"/>
        <v>#DIV/0!</v>
      </c>
      <c r="O493" s="27" t="e">
        <f t="shared" si="173"/>
        <v>#DIV/0!</v>
      </c>
    </row>
    <row r="494" ht="12.75">
      <c r="A494" s="6"/>
    </row>
    <row r="495" ht="12.75">
      <c r="A495" s="6"/>
    </row>
    <row r="496" ht="12.75">
      <c r="A496" s="31" t="s">
        <v>19</v>
      </c>
    </row>
    <row r="497" spans="1:15" s="4" customFormat="1" ht="12.75">
      <c r="A497" s="5" t="s">
        <v>11</v>
      </c>
      <c r="B497" s="19">
        <v>2007</v>
      </c>
      <c r="C497" s="19">
        <v>2008</v>
      </c>
      <c r="D497" s="19">
        <v>2009</v>
      </c>
      <c r="E497" s="19">
        <v>2010</v>
      </c>
      <c r="F497" s="19">
        <v>2011</v>
      </c>
      <c r="G497" s="19">
        <v>2012</v>
      </c>
      <c r="H497" s="19">
        <v>2013</v>
      </c>
      <c r="I497" s="19">
        <v>2014</v>
      </c>
      <c r="J497" s="19">
        <v>2015</v>
      </c>
      <c r="K497" s="19">
        <v>2016</v>
      </c>
      <c r="L497" s="19">
        <v>2017</v>
      </c>
      <c r="M497" s="19">
        <v>2018</v>
      </c>
      <c r="N497" s="19">
        <v>2019</v>
      </c>
      <c r="O497" s="19">
        <v>2020</v>
      </c>
    </row>
    <row r="498" spans="1:7" s="119" customFormat="1" ht="12.75">
      <c r="A498" s="119" t="s">
        <v>142</v>
      </c>
      <c r="B498" s="119">
        <v>88457</v>
      </c>
      <c r="C498" s="119">
        <v>94502</v>
      </c>
      <c r="D498" s="119">
        <v>89971</v>
      </c>
      <c r="E498" s="119">
        <v>88857</v>
      </c>
      <c r="F498" s="119">
        <v>97936</v>
      </c>
      <c r="G498" s="119">
        <v>89766</v>
      </c>
    </row>
    <row r="499" spans="1:7" s="120" customFormat="1" ht="12.75">
      <c r="A499" s="120" t="s">
        <v>143</v>
      </c>
      <c r="B499" s="120">
        <v>13388.28</v>
      </c>
      <c r="C499" s="120">
        <v>14263.23</v>
      </c>
      <c r="D499" s="120">
        <v>14090.99</v>
      </c>
      <c r="E499" s="120">
        <v>16915.1</v>
      </c>
      <c r="F499" s="120">
        <v>21385.78</v>
      </c>
      <c r="G499" s="120">
        <v>19403.9</v>
      </c>
    </row>
    <row r="500" spans="1:7" s="119" customFormat="1" ht="12.75">
      <c r="A500" s="119" t="s">
        <v>144</v>
      </c>
      <c r="B500" s="119">
        <v>10000</v>
      </c>
      <c r="C500" s="119">
        <v>9500</v>
      </c>
      <c r="D500" s="119">
        <v>10800</v>
      </c>
      <c r="E500" s="119">
        <v>12000</v>
      </c>
      <c r="F500" s="119">
        <v>11800</v>
      </c>
      <c r="G500" s="119">
        <v>12200</v>
      </c>
    </row>
    <row r="501" spans="1:7" s="120" customFormat="1" ht="12.75">
      <c r="A501" s="120" t="s">
        <v>145</v>
      </c>
      <c r="B501" s="120">
        <v>2500</v>
      </c>
      <c r="C501" s="120">
        <v>2400</v>
      </c>
      <c r="D501" s="120">
        <v>2800</v>
      </c>
      <c r="E501" s="120">
        <v>3200</v>
      </c>
      <c r="F501" s="120">
        <v>3100</v>
      </c>
      <c r="G501" s="120">
        <v>3300</v>
      </c>
    </row>
    <row r="502" spans="1:15" s="16" customFormat="1" ht="12.75">
      <c r="A502" s="20" t="s">
        <v>146</v>
      </c>
      <c r="B502" s="16">
        <f>B498+B500</f>
        <v>98457</v>
      </c>
      <c r="C502" s="16">
        <f aca="true" t="shared" si="174" ref="C502:O502">C498+C500</f>
        <v>104002</v>
      </c>
      <c r="D502" s="16">
        <f t="shared" si="174"/>
        <v>100771</v>
      </c>
      <c r="E502" s="16">
        <f t="shared" si="174"/>
        <v>100857</v>
      </c>
      <c r="F502" s="16">
        <f t="shared" si="174"/>
        <v>109736</v>
      </c>
      <c r="G502" s="16">
        <f t="shared" si="174"/>
        <v>101966</v>
      </c>
      <c r="H502" s="16">
        <f t="shared" si="174"/>
        <v>0</v>
      </c>
      <c r="I502" s="16">
        <f t="shared" si="174"/>
        <v>0</v>
      </c>
      <c r="J502" s="16">
        <f t="shared" si="174"/>
        <v>0</v>
      </c>
      <c r="K502" s="16">
        <f t="shared" si="174"/>
        <v>0</v>
      </c>
      <c r="L502" s="16">
        <f t="shared" si="174"/>
        <v>0</v>
      </c>
      <c r="M502" s="16">
        <f t="shared" si="174"/>
        <v>0</v>
      </c>
      <c r="N502" s="16">
        <f t="shared" si="174"/>
        <v>0</v>
      </c>
      <c r="O502" s="16">
        <f t="shared" si="174"/>
        <v>0</v>
      </c>
    </row>
    <row r="503" spans="1:15" s="22" customFormat="1" ht="12.75">
      <c r="A503" s="21" t="s">
        <v>147</v>
      </c>
      <c r="B503" s="22">
        <f>B499+B501</f>
        <v>15888.28</v>
      </c>
      <c r="C503" s="22">
        <f aca="true" t="shared" si="175" ref="C503:O503">C499+C501</f>
        <v>16663.23</v>
      </c>
      <c r="D503" s="22">
        <f t="shared" si="175"/>
        <v>16890.989999999998</v>
      </c>
      <c r="E503" s="22">
        <f t="shared" si="175"/>
        <v>20115.1</v>
      </c>
      <c r="F503" s="22">
        <f t="shared" si="175"/>
        <v>24485.78</v>
      </c>
      <c r="G503" s="22">
        <f t="shared" si="175"/>
        <v>22703.9</v>
      </c>
      <c r="H503" s="22">
        <f t="shared" si="175"/>
        <v>0</v>
      </c>
      <c r="I503" s="22">
        <f t="shared" si="175"/>
        <v>0</v>
      </c>
      <c r="J503" s="22">
        <f t="shared" si="175"/>
        <v>0</v>
      </c>
      <c r="K503" s="22">
        <f t="shared" si="175"/>
        <v>0</v>
      </c>
      <c r="L503" s="22">
        <f t="shared" si="175"/>
        <v>0</v>
      </c>
      <c r="M503" s="22">
        <f t="shared" si="175"/>
        <v>0</v>
      </c>
      <c r="N503" s="22">
        <f t="shared" si="175"/>
        <v>0</v>
      </c>
      <c r="O503" s="22">
        <f t="shared" si="175"/>
        <v>0</v>
      </c>
    </row>
    <row r="504" spans="1:15" s="27" customFormat="1" ht="12.75">
      <c r="A504" s="76" t="s">
        <v>65</v>
      </c>
      <c r="B504" s="27">
        <f aca="true" t="shared" si="176" ref="B504:O504">B503*100/B502</f>
        <v>16.137278202667154</v>
      </c>
      <c r="C504" s="27">
        <f t="shared" si="176"/>
        <v>16.022028422530337</v>
      </c>
      <c r="D504" s="27">
        <f t="shared" si="176"/>
        <v>16.761756854650642</v>
      </c>
      <c r="E504" s="27">
        <f t="shared" si="176"/>
        <v>19.94417839118752</v>
      </c>
      <c r="F504" s="27">
        <f t="shared" si="176"/>
        <v>22.313352044907777</v>
      </c>
      <c r="G504" s="27">
        <f t="shared" si="176"/>
        <v>22.266147539375872</v>
      </c>
      <c r="H504" s="27" t="e">
        <f t="shared" si="176"/>
        <v>#DIV/0!</v>
      </c>
      <c r="I504" s="27" t="e">
        <f t="shared" si="176"/>
        <v>#DIV/0!</v>
      </c>
      <c r="J504" s="27" t="e">
        <f t="shared" si="176"/>
        <v>#DIV/0!</v>
      </c>
      <c r="K504" s="27" t="e">
        <f t="shared" si="176"/>
        <v>#DIV/0!</v>
      </c>
      <c r="L504" s="27" t="e">
        <f t="shared" si="176"/>
        <v>#DIV/0!</v>
      </c>
      <c r="M504" s="27" t="e">
        <f t="shared" si="176"/>
        <v>#DIV/0!</v>
      </c>
      <c r="N504" s="27" t="e">
        <f t="shared" si="176"/>
        <v>#DIV/0!</v>
      </c>
      <c r="O504" s="27" t="e">
        <f t="shared" si="176"/>
        <v>#DIV/0!</v>
      </c>
    </row>
    <row r="505" ht="12.75">
      <c r="A505" s="6"/>
    </row>
    <row r="506" ht="12.75">
      <c r="A506" s="49" t="s">
        <v>16</v>
      </c>
    </row>
    <row r="507" spans="1:15" s="4" customFormat="1" ht="12.75">
      <c r="A507" s="5" t="s">
        <v>11</v>
      </c>
      <c r="B507" s="19">
        <v>2007</v>
      </c>
      <c r="C507" s="19">
        <v>2008</v>
      </c>
      <c r="D507" s="19">
        <v>2009</v>
      </c>
      <c r="E507" s="19">
        <v>2010</v>
      </c>
      <c r="F507" s="19">
        <v>2011</v>
      </c>
      <c r="G507" s="19">
        <v>2012</v>
      </c>
      <c r="H507" s="19">
        <v>2013</v>
      </c>
      <c r="I507" s="19">
        <v>2014</v>
      </c>
      <c r="J507" s="19">
        <v>2015</v>
      </c>
      <c r="K507" s="19">
        <v>2016</v>
      </c>
      <c r="L507" s="19">
        <v>2017</v>
      </c>
      <c r="M507" s="19">
        <v>2018</v>
      </c>
      <c r="N507" s="19">
        <v>2019</v>
      </c>
      <c r="O507" s="19">
        <v>2020</v>
      </c>
    </row>
    <row r="508" spans="1:7" s="7" customFormat="1" ht="12.75">
      <c r="A508" s="20" t="s">
        <v>66</v>
      </c>
      <c r="B508" s="7">
        <v>200000</v>
      </c>
      <c r="C508" s="7">
        <v>210000</v>
      </c>
      <c r="D508" s="7">
        <v>205000</v>
      </c>
      <c r="E508" s="7">
        <v>190000</v>
      </c>
      <c r="F508" s="7">
        <v>215000</v>
      </c>
      <c r="G508" s="7">
        <v>210000</v>
      </c>
    </row>
    <row r="509" s="7" customFormat="1" ht="12.75">
      <c r="A509" s="20" t="s">
        <v>67</v>
      </c>
    </row>
    <row r="510" spans="1:15" s="7" customFormat="1" ht="12.75">
      <c r="A510" s="75" t="s">
        <v>68</v>
      </c>
      <c r="B510" s="7">
        <f>SUM(B508:B509)</f>
        <v>200000</v>
      </c>
      <c r="C510" s="7">
        <f aca="true" t="shared" si="177" ref="C510:O510">SUM(C508:C509)</f>
        <v>210000</v>
      </c>
      <c r="D510" s="7">
        <f t="shared" si="177"/>
        <v>205000</v>
      </c>
      <c r="E510" s="7">
        <f t="shared" si="177"/>
        <v>190000</v>
      </c>
      <c r="F510" s="7">
        <f t="shared" si="177"/>
        <v>215000</v>
      </c>
      <c r="G510" s="7">
        <f t="shared" si="177"/>
        <v>210000</v>
      </c>
      <c r="H510" s="7">
        <f t="shared" si="177"/>
        <v>0</v>
      </c>
      <c r="I510" s="7">
        <f t="shared" si="177"/>
        <v>0</v>
      </c>
      <c r="J510" s="7">
        <f t="shared" si="177"/>
        <v>0</v>
      </c>
      <c r="K510" s="7">
        <f t="shared" si="177"/>
        <v>0</v>
      </c>
      <c r="L510" s="7">
        <f t="shared" si="177"/>
        <v>0</v>
      </c>
      <c r="M510" s="7">
        <f t="shared" si="177"/>
        <v>0</v>
      </c>
      <c r="N510" s="7">
        <f t="shared" si="177"/>
        <v>0</v>
      </c>
      <c r="O510" s="7">
        <f t="shared" si="177"/>
        <v>0</v>
      </c>
    </row>
    <row r="511" ht="12.75">
      <c r="A511" s="6"/>
    </row>
    <row r="512" ht="12.75">
      <c r="A512" s="48" t="s">
        <v>28</v>
      </c>
    </row>
    <row r="513" spans="1:15" s="4" customFormat="1" ht="12.75">
      <c r="A513" s="12" t="s">
        <v>11</v>
      </c>
      <c r="B513" s="19">
        <v>2007</v>
      </c>
      <c r="C513" s="19">
        <v>2008</v>
      </c>
      <c r="D513" s="19">
        <v>2009</v>
      </c>
      <c r="E513" s="19">
        <v>2010</v>
      </c>
      <c r="F513" s="19">
        <v>2011</v>
      </c>
      <c r="G513" s="19">
        <v>2012</v>
      </c>
      <c r="H513" s="19">
        <v>2013</v>
      </c>
      <c r="I513" s="19">
        <v>2014</v>
      </c>
      <c r="J513" s="19">
        <v>2015</v>
      </c>
      <c r="K513" s="19">
        <v>2016</v>
      </c>
      <c r="L513" s="19">
        <v>2017</v>
      </c>
      <c r="M513" s="19">
        <v>2018</v>
      </c>
      <c r="N513" s="19">
        <v>2019</v>
      </c>
      <c r="O513" s="19">
        <v>2020</v>
      </c>
    </row>
    <row r="514" spans="1:15" s="4" customFormat="1" ht="12.75">
      <c r="A514" s="37" t="str">
        <f>A492</f>
        <v>Kosten für die Heizenergie in € Kläranlage</v>
      </c>
      <c r="B514" s="37">
        <f aca="true" t="shared" si="178" ref="B514:O514">B492</f>
        <v>350</v>
      </c>
      <c r="C514" s="37">
        <f t="shared" si="178"/>
        <v>540</v>
      </c>
      <c r="D514" s="37">
        <f t="shared" si="178"/>
        <v>650</v>
      </c>
      <c r="E514" s="37">
        <f t="shared" si="178"/>
        <v>640</v>
      </c>
      <c r="F514" s="37">
        <f t="shared" si="178"/>
        <v>430</v>
      </c>
      <c r="G514" s="37">
        <f t="shared" si="178"/>
        <v>450</v>
      </c>
      <c r="H514" s="37">
        <f t="shared" si="178"/>
        <v>0</v>
      </c>
      <c r="I514" s="37">
        <f t="shared" si="178"/>
        <v>0</v>
      </c>
      <c r="J514" s="37">
        <f t="shared" si="178"/>
        <v>0</v>
      </c>
      <c r="K514" s="37">
        <f t="shared" si="178"/>
        <v>0</v>
      </c>
      <c r="L514" s="37">
        <f t="shared" si="178"/>
        <v>0</v>
      </c>
      <c r="M514" s="37">
        <f t="shared" si="178"/>
        <v>0</v>
      </c>
      <c r="N514" s="37">
        <f t="shared" si="178"/>
        <v>0</v>
      </c>
      <c r="O514" s="37">
        <f t="shared" si="178"/>
        <v>0</v>
      </c>
    </row>
    <row r="515" spans="1:15" s="4" customFormat="1" ht="12.75">
      <c r="A515" s="37" t="str">
        <f>A503</f>
        <v>Kosten für Strom in € Kläranlage incl. Pumpstationen</v>
      </c>
      <c r="B515" s="37">
        <f aca="true" t="shared" si="179" ref="B515:O515">B503</f>
        <v>15888.28</v>
      </c>
      <c r="C515" s="37">
        <f t="shared" si="179"/>
        <v>16663.23</v>
      </c>
      <c r="D515" s="37">
        <f t="shared" si="179"/>
        <v>16890.989999999998</v>
      </c>
      <c r="E515" s="37">
        <f t="shared" si="179"/>
        <v>20115.1</v>
      </c>
      <c r="F515" s="37">
        <f t="shared" si="179"/>
        <v>24485.78</v>
      </c>
      <c r="G515" s="37">
        <f t="shared" si="179"/>
        <v>22703.9</v>
      </c>
      <c r="H515" s="37">
        <f t="shared" si="179"/>
        <v>0</v>
      </c>
      <c r="I515" s="37">
        <f t="shared" si="179"/>
        <v>0</v>
      </c>
      <c r="J515" s="37">
        <f t="shared" si="179"/>
        <v>0</v>
      </c>
      <c r="K515" s="37">
        <f t="shared" si="179"/>
        <v>0</v>
      </c>
      <c r="L515" s="37">
        <f t="shared" si="179"/>
        <v>0</v>
      </c>
      <c r="M515" s="37">
        <f t="shared" si="179"/>
        <v>0</v>
      </c>
      <c r="N515" s="37">
        <f t="shared" si="179"/>
        <v>0</v>
      </c>
      <c r="O515" s="37">
        <f t="shared" si="179"/>
        <v>0</v>
      </c>
    </row>
    <row r="516" spans="1:15" s="5" customFormat="1" ht="12.75">
      <c r="A516" s="12" t="s">
        <v>84</v>
      </c>
      <c r="B516" s="38">
        <f aca="true" t="shared" si="180" ref="B516:O516">SUM(B514:B515)</f>
        <v>16238.28</v>
      </c>
      <c r="C516" s="38">
        <f t="shared" si="180"/>
        <v>17203.23</v>
      </c>
      <c r="D516" s="38">
        <f t="shared" si="180"/>
        <v>17540.989999999998</v>
      </c>
      <c r="E516" s="38">
        <f t="shared" si="180"/>
        <v>20755.1</v>
      </c>
      <c r="F516" s="38">
        <f t="shared" si="180"/>
        <v>24915.78</v>
      </c>
      <c r="G516" s="38">
        <f t="shared" si="180"/>
        <v>23153.9</v>
      </c>
      <c r="H516" s="38">
        <f t="shared" si="180"/>
        <v>0</v>
      </c>
      <c r="I516" s="38">
        <f t="shared" si="180"/>
        <v>0</v>
      </c>
      <c r="J516" s="38">
        <f t="shared" si="180"/>
        <v>0</v>
      </c>
      <c r="K516" s="38">
        <f t="shared" si="180"/>
        <v>0</v>
      </c>
      <c r="L516" s="38">
        <f t="shared" si="180"/>
        <v>0</v>
      </c>
      <c r="M516" s="38">
        <f t="shared" si="180"/>
        <v>0</v>
      </c>
      <c r="N516" s="38">
        <f t="shared" si="180"/>
        <v>0</v>
      </c>
      <c r="O516" s="38">
        <f t="shared" si="180"/>
        <v>0</v>
      </c>
    </row>
    <row r="517" ht="12.75">
      <c r="A517" s="6"/>
    </row>
    <row r="518" ht="12.75">
      <c r="A518" s="6"/>
    </row>
    <row r="519" s="28" customFormat="1" ht="12.75"/>
    <row r="520" ht="12.75">
      <c r="A520" s="6"/>
    </row>
    <row r="521" ht="15.75">
      <c r="A521" s="47" t="s">
        <v>59</v>
      </c>
    </row>
    <row r="522" ht="12.75">
      <c r="A522" s="31" t="s">
        <v>58</v>
      </c>
    </row>
    <row r="523" spans="1:15" s="4" customFormat="1" ht="12.75">
      <c r="A523" s="5" t="s">
        <v>11</v>
      </c>
      <c r="B523" s="19">
        <v>2007</v>
      </c>
      <c r="C523" s="19">
        <v>2008</v>
      </c>
      <c r="D523" s="19">
        <v>2009</v>
      </c>
      <c r="E523" s="19">
        <v>2010</v>
      </c>
      <c r="F523" s="19">
        <v>2011</v>
      </c>
      <c r="G523" s="19">
        <v>2012</v>
      </c>
      <c r="H523" s="19">
        <v>2013</v>
      </c>
      <c r="I523" s="19">
        <v>2014</v>
      </c>
      <c r="J523" s="19">
        <v>2015</v>
      </c>
      <c r="K523" s="19">
        <v>2016</v>
      </c>
      <c r="L523" s="19">
        <v>2017</v>
      </c>
      <c r="M523" s="19">
        <v>2018</v>
      </c>
      <c r="N523" s="19">
        <v>2019</v>
      </c>
      <c r="O523" s="19">
        <v>2020</v>
      </c>
    </row>
    <row r="524" spans="1:7" s="16" customFormat="1" ht="12.75">
      <c r="A524" s="20" t="s">
        <v>69</v>
      </c>
      <c r="B524" s="16">
        <v>115000</v>
      </c>
      <c r="C524" s="16">
        <v>112000</v>
      </c>
      <c r="D524" s="16">
        <v>113000</v>
      </c>
      <c r="E524" s="16">
        <v>116000</v>
      </c>
      <c r="F524" s="16">
        <v>117000</v>
      </c>
      <c r="G524" s="16">
        <v>113000</v>
      </c>
    </row>
    <row r="525" spans="1:7" s="22" customFormat="1" ht="12.75">
      <c r="A525" s="21" t="s">
        <v>70</v>
      </c>
      <c r="B525" s="22">
        <v>16500</v>
      </c>
      <c r="C525" s="22">
        <v>16400</v>
      </c>
      <c r="D525" s="22">
        <v>15300</v>
      </c>
      <c r="E525" s="22">
        <v>19200</v>
      </c>
      <c r="F525" s="22">
        <v>23100</v>
      </c>
      <c r="G525" s="22">
        <v>25000</v>
      </c>
    </row>
    <row r="526" spans="1:15" s="27" customFormat="1" ht="12.75">
      <c r="A526" s="76" t="s">
        <v>71</v>
      </c>
      <c r="B526" s="27">
        <f aca="true" t="shared" si="181" ref="B526:O526">B525*100/B524</f>
        <v>14.347826086956522</v>
      </c>
      <c r="C526" s="27">
        <f t="shared" si="181"/>
        <v>14.642857142857142</v>
      </c>
      <c r="D526" s="27">
        <f t="shared" si="181"/>
        <v>13.539823008849558</v>
      </c>
      <c r="E526" s="27">
        <f t="shared" si="181"/>
        <v>16.551724137931036</v>
      </c>
      <c r="F526" s="27">
        <f t="shared" si="181"/>
        <v>19.743589743589745</v>
      </c>
      <c r="G526" s="27">
        <f t="shared" si="181"/>
        <v>22.123893805309734</v>
      </c>
      <c r="H526" s="27" t="e">
        <f t="shared" si="181"/>
        <v>#DIV/0!</v>
      </c>
      <c r="I526" s="27" t="e">
        <f t="shared" si="181"/>
        <v>#DIV/0!</v>
      </c>
      <c r="J526" s="27" t="e">
        <f t="shared" si="181"/>
        <v>#DIV/0!</v>
      </c>
      <c r="K526" s="27" t="e">
        <f t="shared" si="181"/>
        <v>#DIV/0!</v>
      </c>
      <c r="L526" s="27" t="e">
        <f t="shared" si="181"/>
        <v>#DIV/0!</v>
      </c>
      <c r="M526" s="27" t="e">
        <f t="shared" si="181"/>
        <v>#DIV/0!</v>
      </c>
      <c r="N526" s="27" t="e">
        <f t="shared" si="181"/>
        <v>#DIV/0!</v>
      </c>
      <c r="O526" s="27" t="e">
        <f t="shared" si="181"/>
        <v>#DIV/0!</v>
      </c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3.5" thickBot="1">
      <c r="A535" s="6"/>
    </row>
    <row r="536" spans="1:3" ht="16.5" thickTop="1">
      <c r="A536" s="67" t="s">
        <v>60</v>
      </c>
      <c r="B536" s="68"/>
      <c r="C536" s="69"/>
    </row>
    <row r="537" spans="1:3" ht="12.75">
      <c r="A537" s="70" t="s">
        <v>6</v>
      </c>
      <c r="B537" s="61">
        <v>10.5</v>
      </c>
      <c r="C537" s="71" t="s">
        <v>2</v>
      </c>
    </row>
    <row r="538" spans="1:3" ht="12.75">
      <c r="A538" s="70" t="s">
        <v>3</v>
      </c>
      <c r="B538" s="61">
        <v>10.25</v>
      </c>
      <c r="C538" s="71" t="s">
        <v>5</v>
      </c>
    </row>
    <row r="539" spans="1:3" ht="12.75">
      <c r="A539" s="70" t="s">
        <v>136</v>
      </c>
      <c r="B539" s="61">
        <v>6.77</v>
      </c>
      <c r="C539" s="71" t="s">
        <v>2</v>
      </c>
    </row>
    <row r="540" spans="1:3" ht="12.75">
      <c r="A540" s="70" t="s">
        <v>9</v>
      </c>
      <c r="B540" s="61">
        <v>5</v>
      </c>
      <c r="C540" s="71" t="s">
        <v>4</v>
      </c>
    </row>
    <row r="541" spans="1:3" ht="13.5" thickBot="1">
      <c r="A541" s="72" t="s">
        <v>10</v>
      </c>
      <c r="B541" s="73">
        <v>3.3</v>
      </c>
      <c r="C541" s="74" t="s">
        <v>4</v>
      </c>
    </row>
    <row r="542" ht="13.5" thickTop="1">
      <c r="A542" s="6"/>
    </row>
    <row r="549" s="3" customFormat="1" ht="12.75">
      <c r="A549" s="8"/>
    </row>
    <row r="550" s="3" customFormat="1" ht="12.75">
      <c r="A550" s="8"/>
    </row>
    <row r="551" s="3" customFormat="1" ht="12.75">
      <c r="A551" s="8"/>
    </row>
  </sheetData>
  <sheetProtection/>
  <printOptions gridLines="1"/>
  <pageMargins left="0.62" right="0.23" top="0.67" bottom="1.02" header="0.4" footer="0.4921259845"/>
  <pageSetup horizontalDpi="600" verticalDpi="600" orientation="landscape" paperSize="9" scale="94" r:id="rId3"/>
  <headerFooter alignWithMargins="0">
    <oddHeader>&amp;C&amp;"Arial,Fett"&amp;14Energiebericht</oddHeader>
    <oddFooter xml:space="preserve">&amp;L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Freising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Hofmann</dc:creator>
  <cp:keywords/>
  <dc:description/>
  <cp:lastModifiedBy>Falkenstein Melanie</cp:lastModifiedBy>
  <cp:lastPrinted>2010-06-04T07:01:26Z</cp:lastPrinted>
  <dcterms:created xsi:type="dcterms:W3CDTF">2007-12-07T12:16:22Z</dcterms:created>
  <dcterms:modified xsi:type="dcterms:W3CDTF">2014-12-29T09:50:41Z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